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0-019-D2-04-15 - TPS -..." sheetId="2" r:id="rId2"/>
    <sheet name="2020-019-D2-09 - VRN - ve..." sheetId="3" r:id="rId3"/>
    <sheet name="Pokyny pro vyplnění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'2020-019-D2-04-15 - TPS -...'!$C$94:$K$182</definedName>
    <definedName name="_xlnm.Print_Area" localSheetId="1">'2020-019-D2-04-15 - TPS -...'!$C$4:$J$41,'2020-019-D2-04-15 - TPS -...'!$C$47:$J$74,'2020-019-D2-04-15 - TPS -...'!$C$80:$K$182</definedName>
    <definedName name="_xlnm.Print_Titles" localSheetId="1">'2020-019-D2-04-15 - TPS -...'!$94:$94</definedName>
    <definedName name="_xlnm._FilterDatabase" localSheetId="2" hidden="1">'2020-019-D2-09 - VRN - ve...'!$C$83:$K$93</definedName>
    <definedName name="_xlnm.Print_Area" localSheetId="2">'2020-019-D2-09 - VRN - ve...'!$C$4:$J$39,'2020-019-D2-09 - VRN - ve...'!$C$45:$J$65,'2020-019-D2-09 - VRN - ve...'!$C$71:$K$93</definedName>
    <definedName name="_xlnm.Print_Titles" localSheetId="2">'2020-019-D2-09 - VRN - ve...'!$83:$83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l="1" r="J37"/>
  <c r="J36"/>
  <c i="1" r="AY57"/>
  <c i="3" r="J35"/>
  <c i="1" r="AX57"/>
  <c i="3" r="BI93"/>
  <c r="BH93"/>
  <c r="BG93"/>
  <c r="BF93"/>
  <c r="T93"/>
  <c r="T92"/>
  <c r="R93"/>
  <c r="R92"/>
  <c r="P93"/>
  <c r="P92"/>
  <c r="BI91"/>
  <c r="BH91"/>
  <c r="BG91"/>
  <c r="BF91"/>
  <c r="T91"/>
  <c r="T90"/>
  <c r="R91"/>
  <c r="R90"/>
  <c r="P91"/>
  <c r="P90"/>
  <c r="BI89"/>
  <c r="BH89"/>
  <c r="BG89"/>
  <c r="BF89"/>
  <c r="T89"/>
  <c r="T88"/>
  <c r="R89"/>
  <c r="R88"/>
  <c r="P89"/>
  <c r="P88"/>
  <c r="BI87"/>
  <c r="BH87"/>
  <c r="BG87"/>
  <c r="BF87"/>
  <c r="T87"/>
  <c r="T86"/>
  <c r="T85"/>
  <c r="T84"/>
  <c r="R87"/>
  <c r="R86"/>
  <c r="R85"/>
  <c r="R84"/>
  <c r="P87"/>
  <c r="P86"/>
  <c r="P85"/>
  <c r="P84"/>
  <c i="1" r="AU57"/>
  <c i="3" r="J81"/>
  <c r="J80"/>
  <c r="F80"/>
  <c r="F78"/>
  <c r="E76"/>
  <c r="J55"/>
  <c r="J54"/>
  <c r="F54"/>
  <c r="F52"/>
  <c r="E50"/>
  <c r="J18"/>
  <c r="E18"/>
  <c r="F81"/>
  <c r="J17"/>
  <c r="J12"/>
  <c r="J78"/>
  <c r="E7"/>
  <c r="E74"/>
  <c i="2" r="J39"/>
  <c r="J38"/>
  <c i="1" r="AY56"/>
  <c i="2" r="J37"/>
  <c i="1" r="AX56"/>
  <c i="2"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J92"/>
  <c r="J91"/>
  <c r="F91"/>
  <c r="F89"/>
  <c r="E87"/>
  <c r="J59"/>
  <c r="J58"/>
  <c r="F58"/>
  <c r="F56"/>
  <c r="E54"/>
  <c r="J20"/>
  <c r="E20"/>
  <c r="F92"/>
  <c r="J19"/>
  <c r="J14"/>
  <c r="J56"/>
  <c r="E7"/>
  <c r="E50"/>
  <c i="1" r="L50"/>
  <c r="AM50"/>
  <c r="AM49"/>
  <c r="L49"/>
  <c r="AM47"/>
  <c r="L47"/>
  <c r="L45"/>
  <c r="L44"/>
  <c i="2" r="BK182"/>
  <c r="J178"/>
  <c r="J175"/>
  <c r="J172"/>
  <c r="J166"/>
  <c r="BK161"/>
  <c r="J155"/>
  <c r="J149"/>
  <c r="BK145"/>
  <c r="J137"/>
  <c r="J131"/>
  <c r="J124"/>
  <c r="BK119"/>
  <c r="BK109"/>
  <c r="J102"/>
  <c i="3" r="J93"/>
  <c r="J89"/>
  <c i="2" r="BK181"/>
  <c r="J177"/>
  <c r="J173"/>
  <c r="BK169"/>
  <c r="BK165"/>
  <c r="BK159"/>
  <c r="J153"/>
  <c r="BK148"/>
  <c r="BK146"/>
  <c r="J141"/>
  <c r="BK137"/>
  <c r="BK132"/>
  <c r="BK124"/>
  <c r="J116"/>
  <c r="BK114"/>
  <c r="BK105"/>
  <c r="BK97"/>
  <c r="BK168"/>
  <c r="J161"/>
  <c r="J156"/>
  <c r="BK141"/>
  <c r="BK133"/>
  <c r="J123"/>
  <c r="J119"/>
  <c r="J114"/>
  <c r="J109"/>
  <c r="BK102"/>
  <c r="J98"/>
  <c i="3" r="F37"/>
  <c i="2" r="BK156"/>
  <c r="J151"/>
  <c r="J146"/>
  <c r="J136"/>
  <c r="BK130"/>
  <c r="BK125"/>
  <c r="J121"/>
  <c r="BK110"/>
  <c r="BK103"/>
  <c r="BK98"/>
  <c i="3" r="BK91"/>
  <c r="BK87"/>
  <c i="2" r="BK180"/>
  <c r="BK176"/>
  <c r="BK172"/>
  <c r="J167"/>
  <c r="BK163"/>
  <c r="J158"/>
  <c r="BK149"/>
  <c r="BK144"/>
  <c r="BK140"/>
  <c r="J133"/>
  <c r="J126"/>
  <c r="BK123"/>
  <c r="J115"/>
  <c r="J108"/>
  <c r="BK101"/>
  <c r="J169"/>
  <c r="J162"/>
  <c r="J159"/>
  <c r="BK143"/>
  <c r="BK139"/>
  <c r="J129"/>
  <c r="BK121"/>
  <c r="BK115"/>
  <c r="J110"/>
  <c r="J106"/>
  <c r="J99"/>
  <c r="J180"/>
  <c r="BK177"/>
  <c r="J174"/>
  <c r="BK171"/>
  <c r="J165"/>
  <c r="J160"/>
  <c r="J152"/>
  <c r="BK147"/>
  <c r="J144"/>
  <c r="J135"/>
  <c r="BK129"/>
  <c r="BK116"/>
  <c r="BK107"/>
  <c r="BK99"/>
  <c i="3" r="BK89"/>
  <c i="2" r="J182"/>
  <c r="BK178"/>
  <c r="BK174"/>
  <c r="J168"/>
  <c r="BK162"/>
  <c r="J154"/>
  <c r="J147"/>
  <c r="J143"/>
  <c r="BK138"/>
  <c r="J130"/>
  <c r="J125"/>
  <c r="BK117"/>
  <c r="BK106"/>
  <c r="J100"/>
  <c r="BK164"/>
  <c r="BK152"/>
  <c r="BK135"/>
  <c r="BK126"/>
  <c r="BK118"/>
  <c r="BK113"/>
  <c r="J107"/>
  <c r="J101"/>
  <c r="J181"/>
  <c r="BK179"/>
  <c r="J176"/>
  <c r="BK173"/>
  <c r="BK167"/>
  <c r="J163"/>
  <c r="BK158"/>
  <c r="BK153"/>
  <c r="J148"/>
  <c r="J138"/>
  <c r="J132"/>
  <c r="J128"/>
  <c r="J122"/>
  <c r="BK111"/>
  <c r="BK108"/>
  <c r="BK100"/>
  <c i="3" r="BK93"/>
  <c r="J91"/>
  <c r="J87"/>
  <c i="2" r="J179"/>
  <c r="BK175"/>
  <c r="J171"/>
  <c r="J164"/>
  <c r="BK155"/>
  <c r="BK151"/>
  <c r="J145"/>
  <c r="J139"/>
  <c r="BK136"/>
  <c r="BK128"/>
  <c r="J118"/>
  <c r="J113"/>
  <c r="J103"/>
  <c i="1" r="AS55"/>
  <c i="2" r="BK166"/>
  <c r="BK160"/>
  <c r="BK154"/>
  <c r="J140"/>
  <c r="BK131"/>
  <c r="BK122"/>
  <c r="J117"/>
  <c r="J111"/>
  <c r="J105"/>
  <c r="J97"/>
  <c l="1" r="BK96"/>
  <c r="J96"/>
  <c r="J64"/>
  <c r="P96"/>
  <c r="T96"/>
  <c r="R104"/>
  <c r="BK112"/>
  <c r="J112"/>
  <c r="J66"/>
  <c r="R112"/>
  <c r="BK120"/>
  <c r="J120"/>
  <c r="J67"/>
  <c r="P120"/>
  <c r="T120"/>
  <c r="P127"/>
  <c r="T127"/>
  <c r="P134"/>
  <c r="T134"/>
  <c r="R142"/>
  <c r="BK150"/>
  <c r="J150"/>
  <c r="J71"/>
  <c r="R150"/>
  <c r="T150"/>
  <c r="P157"/>
  <c r="T157"/>
  <c r="P170"/>
  <c r="R170"/>
  <c r="R96"/>
  <c r="BK104"/>
  <c r="J104"/>
  <c r="J65"/>
  <c r="P104"/>
  <c r="T104"/>
  <c r="P112"/>
  <c r="T112"/>
  <c r="R120"/>
  <c r="BK127"/>
  <c r="J127"/>
  <c r="J68"/>
  <c r="R127"/>
  <c r="BK134"/>
  <c r="J134"/>
  <c r="J69"/>
  <c r="R134"/>
  <c r="BK142"/>
  <c r="J142"/>
  <c r="J70"/>
  <c r="P142"/>
  <c r="T142"/>
  <c r="P150"/>
  <c r="BK157"/>
  <c r="J157"/>
  <c r="J72"/>
  <c r="R157"/>
  <c r="BK170"/>
  <c r="J170"/>
  <c r="J73"/>
  <c r="T170"/>
  <c r="F59"/>
  <c r="J89"/>
  <c r="BE98"/>
  <c r="BE99"/>
  <c r="BE101"/>
  <c r="BE108"/>
  <c r="BE114"/>
  <c r="BE117"/>
  <c r="BE119"/>
  <c r="BE121"/>
  <c r="BE124"/>
  <c r="BE125"/>
  <c r="BE126"/>
  <c r="BE130"/>
  <c r="BE137"/>
  <c r="BE138"/>
  <c r="BE151"/>
  <c r="BE153"/>
  <c r="BE156"/>
  <c r="BE159"/>
  <c r="BE163"/>
  <c r="BE165"/>
  <c r="BE167"/>
  <c r="BE171"/>
  <c r="E83"/>
  <c r="BE100"/>
  <c r="BE102"/>
  <c r="BE103"/>
  <c r="BE105"/>
  <c r="BE110"/>
  <c r="BE113"/>
  <c r="BE116"/>
  <c r="BE122"/>
  <c r="BE123"/>
  <c r="BE131"/>
  <c r="BE132"/>
  <c r="BE135"/>
  <c r="BE139"/>
  <c r="BE140"/>
  <c r="BE141"/>
  <c r="BE145"/>
  <c r="BE152"/>
  <c r="BE154"/>
  <c r="BE158"/>
  <c r="BE160"/>
  <c r="BE168"/>
  <c r="BE172"/>
  <c r="BE173"/>
  <c r="BE175"/>
  <c r="BE177"/>
  <c r="BE179"/>
  <c r="BE180"/>
  <c r="BE182"/>
  <c i="3" r="E48"/>
  <c r="J52"/>
  <c r="F55"/>
  <c r="BE87"/>
  <c r="BE89"/>
  <c r="BE91"/>
  <c r="BE93"/>
  <c i="2" r="BE97"/>
  <c r="BE106"/>
  <c r="BE107"/>
  <c r="BE109"/>
  <c r="BE111"/>
  <c r="BE115"/>
  <c r="BE118"/>
  <c r="BE128"/>
  <c r="BE129"/>
  <c r="BE133"/>
  <c r="BE136"/>
  <c r="BE143"/>
  <c r="BE144"/>
  <c r="BE146"/>
  <c r="BE147"/>
  <c r="BE148"/>
  <c r="BE149"/>
  <c r="BE155"/>
  <c r="BE161"/>
  <c r="BE162"/>
  <c r="BE164"/>
  <c r="BE166"/>
  <c r="BE169"/>
  <c r="BE174"/>
  <c r="BE176"/>
  <c r="BE178"/>
  <c r="BE181"/>
  <c i="1" r="BD57"/>
  <c i="3" r="BK86"/>
  <c r="J86"/>
  <c r="J61"/>
  <c r="BK88"/>
  <c r="J88"/>
  <c r="J62"/>
  <c r="BK90"/>
  <c r="J90"/>
  <c r="J63"/>
  <c r="BK92"/>
  <c r="J92"/>
  <c r="J64"/>
  <c i="2" r="F39"/>
  <c i="1" r="BD56"/>
  <c r="BD55"/>
  <c r="BD54"/>
  <c r="W33"/>
  <c i="2" r="F38"/>
  <c i="1" r="BC56"/>
  <c r="BC55"/>
  <c r="AY55"/>
  <c i="3" r="J34"/>
  <c i="1" r="AW57"/>
  <c r="AS54"/>
  <c i="2" r="F36"/>
  <c i="1" r="BA56"/>
  <c r="BA55"/>
  <c i="3" r="F34"/>
  <c i="1" r="BA57"/>
  <c i="2" r="F37"/>
  <c i="1" r="BB56"/>
  <c r="BB55"/>
  <c r="AX55"/>
  <c i="3" r="F35"/>
  <c i="1" r="BB57"/>
  <c i="2" r="J36"/>
  <c i="1" r="AW56"/>
  <c i="3" r="F36"/>
  <c i="1" r="BC57"/>
  <c i="2" l="1" r="R95"/>
  <c r="T95"/>
  <c r="P95"/>
  <c i="1" r="AU56"/>
  <c i="2" r="BK95"/>
  <c r="J95"/>
  <c r="J63"/>
  <c i="3" r="BK85"/>
  <c r="J85"/>
  <c r="J60"/>
  <c i="1" r="BA54"/>
  <c r="W30"/>
  <c r="AU55"/>
  <c r="AU54"/>
  <c r="BC54"/>
  <c r="AY54"/>
  <c i="2" r="F35"/>
  <c i="1" r="AZ56"/>
  <c r="AZ55"/>
  <c r="AV55"/>
  <c r="BB54"/>
  <c r="W31"/>
  <c r="AW55"/>
  <c i="3" r="J33"/>
  <c i="1" r="AV57"/>
  <c r="AT57"/>
  <c i="2" r="J35"/>
  <c i="1" r="AV56"/>
  <c r="AT56"/>
  <c i="3" r="F33"/>
  <c i="1" r="AZ57"/>
  <c i="3" l="1" r="BK84"/>
  <c r="J84"/>
  <c r="J59"/>
  <c i="1" r="AW54"/>
  <c r="AK30"/>
  <c r="AZ54"/>
  <c r="W29"/>
  <c r="W32"/>
  <c i="2" r="J32"/>
  <c i="1" r="AG56"/>
  <c r="AG55"/>
  <c r="AX54"/>
  <c r="AT55"/>
  <c l="1" r="AN55"/>
  <c i="2" r="J41"/>
  <c i="1" r="AN56"/>
  <c r="AV54"/>
  <c r="AK29"/>
  <c i="3" r="J30"/>
  <c i="1" r="AG57"/>
  <c r="AN57"/>
  <c i="3" l="1" r="J39"/>
  <c i="1"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<sst xmlns="http://schemas.openxmlformats.org/spreadsheetml/2006/main">
  <si>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</si>
  <si>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</si>
  <si>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</si>
  <si>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</si>
  <si>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</si>
  <si>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{47f631b5-87b4-4ae2-8131-80359856e865}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</si>
  <si>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</si>
  <si>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</si>
  <si>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</si>
  <si>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</si>
  <si>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</si>
  <si>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</si>
  <si>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</si>
  <si>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</si>
  <si>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2020-019-D2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</si>
  <si>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</si>
  <si>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</si>
  <si>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a přístavba objektu FLD-3.etapa-AVT</t>
  </si>
  <si>
    <t>KSO:</t>
  </si>
  <si>
    <t/>
  </si>
  <si>
    <t>CC-CZ:</t>
  </si>
  <si>
    <t>Místo:</t>
  </si>
  <si>
    <t xml:space="preserve">KAMÝCKÁ 1176, PRAHA - SUCHDOL </t>
  </si>
  <si>
    <t>Datum:</t>
  </si>
  <si>
    <t>18. 6. 2020</t>
  </si>
  <si>
    <t>Zadavatel:</t>
  </si>
  <si>
    <t>IČ:</t>
  </si>
  <si>
    <t>60460709</t>
  </si>
  <si>
    <t>ČZU V PRAZE, FAKULTA LESNICKÁ A DŘEVAŘSKÁ, Praha 6</t>
  </si>
  <si>
    <t>DIČ:</t>
  </si>
  <si>
    <t>CZ60460709</t>
  </si>
  <si>
    <t>Uchazeč:</t>
  </si>
  <si>
    <t>Vyplň údaj</t>
  </si>
  <si>
    <t>Projektant:</t>
  </si>
  <si>
    <t>Ing. Vladimír Čapka Gerstnerova 5/658 Praha 7</t>
  </si>
  <si>
    <t>True</t>
  </si>
  <si>
    <t>Zpracovatel:</t>
  </si>
  <si>
    <t>Ing. Dana Mlejnková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</si>
  <si>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</si>
  <si>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</si>
  <si>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</si>
  <si>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</si>
  <si>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</si>
  <si>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</si>
  <si>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</si>
  <si>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</si>
  <si>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</si>
  <si>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</si>
  <si>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</si>
  <si>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</si>
  <si>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</si>
  <si>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</si>
  <si>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</si>
  <si>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</si>
  <si>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</si>
  <si>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</si>
  <si>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</si>
  <si>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</si>
  <si>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</si>
  <si>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</si>
  <si>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</si>
  <si>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</si>
  <si>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</si>
  <si>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</si>
  <si>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</si>
  <si>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</si>
  <si>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</si>
  <si>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</si>
  <si>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</si>
  <si>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</si>
  <si>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</si>
  <si>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</si>
  <si>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</si>
  <si>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</si>
  <si>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</si>
  <si>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</si>
  <si>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</si>
  <si>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</si>
  <si>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2020-019-D2-04</t>
  </si>
  <si>
    <t xml:space="preserve">Technika prostředí staveb </t>
  </si>
  <si>
    <t>STA</t>
  </si>
  <si>
    <t>1</t>
  </si>
  <si>
    <t>{e7177c3d-e3ee-4a1d-90e0-2c24d9a57980}</t>
  </si>
  <si>
    <t>2</t>
  </si>
  <si>
    <t>/</t>
  </si>
  <si>
    <t>2020-019-D2-04-15</t>
  </si>
  <si>
    <t xml:space="preserve">TPS -1.4.9.- Slaboproud - AVT </t>
  </si>
  <si>
    <t>Soupis</t>
  </si>
  <si>
    <t>{2d2495af-c4c2-4bd7-9e84-7338d5b4f272}</t>
  </si>
  <si>
    <t>2020-019-D2-09</t>
  </si>
  <si>
    <t xml:space="preserve">VRN - vedlejší rozpočtové náklady  </t>
  </si>
  <si>
    <t>{6685d162-6dfc-469e-9270-55164a22885a}</t>
  </si>
  <si>
    <t>KRYCÍ LIST SOUPISU PRACÍ</t>
  </si>
  <si>
    <t>Objekt:</t>
  </si>
  <si>
    <t xml:space="preserve">2020-019-D2-04 - Technika prostředí staveb </t>
  </si>
  <si>
    <t>Soupis:</t>
  </si>
  <si>
    <t xml:space="preserve">2020-019-D2-04-15 - TPS -1.4.9.- Slaboproud - AVT </t>
  </si>
  <si>
    <t xml:space="preserve">Ing. Vladimír Čapka Gerstnerova 5/658 Praha 7 </t>
  </si>
  <si>
    <t xml:space="preserve">Zpracováno dle metodiky ÚRS s maximálním zatříděním položek (popisu činností) dle Třídníku stavebních konstrukcí a prací. Použita databáze směrných cen 2020/I. Položky, které databáze neobsahuje, oceněny dle brutto ceníků příslušných dodavatelů. Veškeré názvy jednotlivých zařízení jsou uvedeny pouze pro určení technické úrovně a provozních parametrů. Ve všech případech lze použít i jiná než navržená zařízení, která mají podobnou nebo minimálně stejnou kvalitu, účinnost a výkon, parametry použití, ev. hlučnost (která bezpodmínečně splňuje platné hygienické normy).  Celková množství u jednotlivých položek (kusy, metry) byla odměřena a sečtena ručně a digitálně z výkresů.</t>
  </si>
  <si>
    <t>REKAPITULACE ČLENĚNÍ SOUPISU PRACÍ</t>
  </si>
  <si>
    <t>Kód dílu - Popis</t>
  </si>
  <si>
    <t>Cena celkem [CZK]</t>
  </si>
  <si>
    <t>-1</t>
  </si>
  <si>
    <t>742-2NP-255b - místnost č. 255b</t>
  </si>
  <si>
    <t>742-2NP-261 - místnost č. 261</t>
  </si>
  <si>
    <t>742-2NP-264 - místnost č. 264</t>
  </si>
  <si>
    <t>742-2NP-271 - místnost č. 271</t>
  </si>
  <si>
    <t>742-3NP-356 - místnost č. 356</t>
  </si>
  <si>
    <t>742-3NP-360 - místnost č. 360</t>
  </si>
  <si>
    <t>742-3NP-365 - místnost č. 365</t>
  </si>
  <si>
    <t>742-3NP-372 - místnost č. 372</t>
  </si>
  <si>
    <t>742-4NP-416 - místnost č. 416</t>
  </si>
  <si>
    <t>742-4NP-417 - místnost č. 417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</si>
  <si>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</si>
  <si>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</si>
  <si>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</si>
  <si>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</si>
  <si>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</si>
  <si>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</si>
  <si>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</si>
  <si>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</si>
  <si>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</si>
  <si>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</si>
  <si>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</si>
  <si>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</si>
  <si>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</si>
  <si>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742-2NP-255b</t>
  </si>
  <si>
    <t>místnost č. 255b</t>
  </si>
  <si>
    <t>ROZPOCET</t>
  </si>
  <si>
    <t>M</t>
  </si>
  <si>
    <t>742-2NP-255b-mat-01</t>
  </si>
  <si>
    <t>LED LCD, 140cm, 4K Ultra HD, PQI 1900 (50Hz), HDR10+, H.265/HEVC, 3× HDMI, 2× USB, CI+, USB nahrávání, LAN, WiFi, Bluetooth, Miracast, HbbTV 1.5, Google Assistent, Amazon Alexa, Apple Airplay 2, párování s mobilním zařízením, VESA 200×200 mm, repro 20W</t>
  </si>
  <si>
    <t>ks</t>
  </si>
  <si>
    <t>32</t>
  </si>
  <si>
    <t>16</t>
  </si>
  <si>
    <t>1760251527</t>
  </si>
  <si>
    <t>742-2NP-255b-mat-02</t>
  </si>
  <si>
    <t>Fixní držák na střední a velká LCD, nosnost 30 kg, VESA uchycení max 500x400 mm,úhlopříčka cm 81 - 140, úhlopříčka palce 32 - 55 '', materiál kov, barva kombinace stříbrné s černou</t>
  </si>
  <si>
    <t>-1764880856</t>
  </si>
  <si>
    <t>3</t>
  </si>
  <si>
    <t>742-2NP-255b-mat-03</t>
  </si>
  <si>
    <t>Elektrické, otočné přípojné místo, Připojení: 2x el.zás, 1x Qi bezdr nab, 1x USB nab, 1x HDMI</t>
  </si>
  <si>
    <t>-61293415</t>
  </si>
  <si>
    <t>4</t>
  </si>
  <si>
    <t>742-2NP-255b-mat-04</t>
  </si>
  <si>
    <t>Kabeláž pro přípojení zařízení k přípojnému místu, kabel HDMI, Podpora až ULTRA HD 4K@50/60Hz, délka 2m</t>
  </si>
  <si>
    <t>1348449067</t>
  </si>
  <si>
    <t>5</t>
  </si>
  <si>
    <t>742-2NP-255b-mat-05</t>
  </si>
  <si>
    <t>Kabeláž pro připojení zařízení k přípojné místu na stěně, kabel HDMI, Podpora až ULTRA HD 4K@50/60Hz, délka 2m, Patch kabel CAT 6a S-FTP, RJ45-RJ45, AWG 26/7 1,5m černá - kategorie: CAT 6a - 500MHz</t>
  </si>
  <si>
    <t>819054452</t>
  </si>
  <si>
    <t>6</t>
  </si>
  <si>
    <t>K</t>
  </si>
  <si>
    <t>742-2NP-255b-mont-01</t>
  </si>
  <si>
    <t>Montážní materiál sestavy</t>
  </si>
  <si>
    <t>-872694814</t>
  </si>
  <si>
    <t>7</t>
  </si>
  <si>
    <t>742-2NP-255b-mont-02</t>
  </si>
  <si>
    <t>Instalace a montáž sestavy AV techniky</t>
  </si>
  <si>
    <t>hod</t>
  </si>
  <si>
    <t>1177107248</t>
  </si>
  <si>
    <t>742-2NP-261</t>
  </si>
  <si>
    <t>místnost č. 261</t>
  </si>
  <si>
    <t>8</t>
  </si>
  <si>
    <t>742-2NP-262-mat-01</t>
  </si>
  <si>
    <t>883807099</t>
  </si>
  <si>
    <t>9</t>
  </si>
  <si>
    <t>742-2NP-262-mat-02</t>
  </si>
  <si>
    <t>-1195235495</t>
  </si>
  <si>
    <t>10</t>
  </si>
  <si>
    <t>742-2NP-262-mat-03</t>
  </si>
  <si>
    <t>1904965400</t>
  </si>
  <si>
    <t>11</t>
  </si>
  <si>
    <t>742-2NP-262-mat-04</t>
  </si>
  <si>
    <t>1927291531</t>
  </si>
  <si>
    <t>12</t>
  </si>
  <si>
    <t>742-2NP-262-mat-05</t>
  </si>
  <si>
    <t>-1392082086</t>
  </si>
  <si>
    <t>13</t>
  </si>
  <si>
    <t>742-2NP-262-mat-06</t>
  </si>
  <si>
    <t>-853506339</t>
  </si>
  <si>
    <t>14</t>
  </si>
  <si>
    <t>742-2NP-262-mont-01</t>
  </si>
  <si>
    <t>-1027140452</t>
  </si>
  <si>
    <t>742-2NP-264</t>
  </si>
  <si>
    <t>místnost č. 264</t>
  </si>
  <si>
    <t>742-2NP-264-mat-01</t>
  </si>
  <si>
    <t>-804319246</t>
  </si>
  <si>
    <t>742-2NP-264-mat-02</t>
  </si>
  <si>
    <t>542060708</t>
  </si>
  <si>
    <t>17</t>
  </si>
  <si>
    <t>742-2NP-264-mat-03</t>
  </si>
  <si>
    <t>209945958</t>
  </si>
  <si>
    <t>18</t>
  </si>
  <si>
    <t>742-2NP-264-mat-04</t>
  </si>
  <si>
    <t>-1480736728</t>
  </si>
  <si>
    <t>19</t>
  </si>
  <si>
    <t>742-2NP-264-mat-05</t>
  </si>
  <si>
    <t>-325762711</t>
  </si>
  <si>
    <t>20</t>
  </si>
  <si>
    <t>742-2NP-264-mat-06</t>
  </si>
  <si>
    <t>-62195459</t>
  </si>
  <si>
    <t>742-2NP-264-mont-01</t>
  </si>
  <si>
    <t>1752052281</t>
  </si>
  <si>
    <t>742-2NP-271</t>
  </si>
  <si>
    <t>místnost č. 271</t>
  </si>
  <si>
    <t>22</t>
  </si>
  <si>
    <t>742-2NP-271-mat-01</t>
  </si>
  <si>
    <t>2100128635</t>
  </si>
  <si>
    <t>23</t>
  </si>
  <si>
    <t>742-2NP-271-mat-02</t>
  </si>
  <si>
    <t>-736752899</t>
  </si>
  <si>
    <t>24</t>
  </si>
  <si>
    <t>742-2NP-271-mat-03</t>
  </si>
  <si>
    <t>kpl</t>
  </si>
  <si>
    <t>266525334</t>
  </si>
  <si>
    <t>25</t>
  </si>
  <si>
    <t>742-2NP-271-mont-01</t>
  </si>
  <si>
    <t>Demontáž stávající techniky, zabalení a uskladnění v rámci objektu</t>
  </si>
  <si>
    <t>-1580412615</t>
  </si>
  <si>
    <t>26</t>
  </si>
  <si>
    <t>742-2NP-271-mont-02</t>
  </si>
  <si>
    <t>Zpětná montáž stavající techniky po rekonstrukci, zachování stávajícího rozložení</t>
  </si>
  <si>
    <t>-1521148934</t>
  </si>
  <si>
    <t>27</t>
  </si>
  <si>
    <t>742-2NP-271-mont-03</t>
  </si>
  <si>
    <t>Úprava stávajícího programu, doplnění o ovládání osvětlení a zatemnění</t>
  </si>
  <si>
    <t>625566746</t>
  </si>
  <si>
    <t>742-3NP-356</t>
  </si>
  <si>
    <t>místnost č. 356</t>
  </si>
  <si>
    <t>28</t>
  </si>
  <si>
    <t>742-3NP-356-mat-01</t>
  </si>
  <si>
    <t>1721900873</t>
  </si>
  <si>
    <t>29</t>
  </si>
  <si>
    <t>742-3NP-356-mat-02</t>
  </si>
  <si>
    <t>916971195</t>
  </si>
  <si>
    <t>30</t>
  </si>
  <si>
    <t>742-3NP-356-mat-03</t>
  </si>
  <si>
    <t>1600663096</t>
  </si>
  <si>
    <t>31</t>
  </si>
  <si>
    <t>742-3NP-356-mont-01</t>
  </si>
  <si>
    <t>-1402534754</t>
  </si>
  <si>
    <t>742-3NP-356-mont-02</t>
  </si>
  <si>
    <t>-1156307794</t>
  </si>
  <si>
    <t>33</t>
  </si>
  <si>
    <t>742-3NP-356-mont-03</t>
  </si>
  <si>
    <t>1844764414</t>
  </si>
  <si>
    <t>742-3NP-360</t>
  </si>
  <si>
    <t>místnost č. 360</t>
  </si>
  <si>
    <t>34</t>
  </si>
  <si>
    <t>742-3NP-360-mat-01</t>
  </si>
  <si>
    <t>1819346919</t>
  </si>
  <si>
    <t>35</t>
  </si>
  <si>
    <t>742-3NP-360-mat-02</t>
  </si>
  <si>
    <t>-1783791384</t>
  </si>
  <si>
    <t>36</t>
  </si>
  <si>
    <t>742-3NP-360-mat-03</t>
  </si>
  <si>
    <t>1815852000</t>
  </si>
  <si>
    <t>37</t>
  </si>
  <si>
    <t>742-3NP-360-mat-04</t>
  </si>
  <si>
    <t>-1795196987</t>
  </si>
  <si>
    <t>38</t>
  </si>
  <si>
    <t>742-3NP-360-mat-05</t>
  </si>
  <si>
    <t>462821603</t>
  </si>
  <si>
    <t>39</t>
  </si>
  <si>
    <t>742-3NP-360-mat-06</t>
  </si>
  <si>
    <t>-69216805</t>
  </si>
  <si>
    <t>40</t>
  </si>
  <si>
    <t>742-3NP-360-mont-01</t>
  </si>
  <si>
    <t>-531672596</t>
  </si>
  <si>
    <t>742-3NP-365</t>
  </si>
  <si>
    <t>místnost č. 365</t>
  </si>
  <si>
    <t>41</t>
  </si>
  <si>
    <t>742-3NP-365-mat-01</t>
  </si>
  <si>
    <t>-724062079</t>
  </si>
  <si>
    <t>42</t>
  </si>
  <si>
    <t>742-3NP-365-mat-02</t>
  </si>
  <si>
    <t>415347478</t>
  </si>
  <si>
    <t>43</t>
  </si>
  <si>
    <t>742-3NP-365-mat-03</t>
  </si>
  <si>
    <t>-984562875</t>
  </si>
  <si>
    <t>44</t>
  </si>
  <si>
    <t>742-3NP-365-mat-04</t>
  </si>
  <si>
    <t>434645569</t>
  </si>
  <si>
    <t>45</t>
  </si>
  <si>
    <t>742-3NP-365-mat-05</t>
  </si>
  <si>
    <t>213594871</t>
  </si>
  <si>
    <t>46</t>
  </si>
  <si>
    <t>742-3NP-365-mat-06</t>
  </si>
  <si>
    <t>1675128358</t>
  </si>
  <si>
    <t>47</t>
  </si>
  <si>
    <t>742-3NP-365-mont-01</t>
  </si>
  <si>
    <t>967983208</t>
  </si>
  <si>
    <t>742-3NP-372</t>
  </si>
  <si>
    <t>místnost č. 372</t>
  </si>
  <si>
    <t>48</t>
  </si>
  <si>
    <t>742-3NP-372-mat-01</t>
  </si>
  <si>
    <t>1251928177</t>
  </si>
  <si>
    <t>49</t>
  </si>
  <si>
    <t>742-3NP-372-mat-02</t>
  </si>
  <si>
    <t>-1588182771</t>
  </si>
  <si>
    <t>50</t>
  </si>
  <si>
    <t>742-3NP-372-mat-03</t>
  </si>
  <si>
    <t>-2004439883</t>
  </si>
  <si>
    <t>51</t>
  </si>
  <si>
    <t>742-3NP-372-mont-01</t>
  </si>
  <si>
    <t>-1012971078</t>
  </si>
  <si>
    <t>52</t>
  </si>
  <si>
    <t>742-3NP-372-mont-02</t>
  </si>
  <si>
    <t>-745114764</t>
  </si>
  <si>
    <t>53</t>
  </si>
  <si>
    <t>742-3NP-372-mont-03</t>
  </si>
  <si>
    <t>-1326893735</t>
  </si>
  <si>
    <t>742-4NP-416</t>
  </si>
  <si>
    <t>místnost č. 416</t>
  </si>
  <si>
    <t>54</t>
  </si>
  <si>
    <t>742-4NP-416-mat-01</t>
  </si>
  <si>
    <t>Projektor, laser LCD, svitivost min. 5000ANSI, rozlišení min. WUXGA, podpora rozlišení 4K, životnost zdroj min. 20.000 hodin, projekční poměr min. 1.09 - 1,77, min 2x HDMI, 1xLAN/HDBase-T, váha max 8,5kg</t>
  </si>
  <si>
    <t>-1200476304</t>
  </si>
  <si>
    <t>55</t>
  </si>
  <si>
    <t>742-4NP-416-mat-02</t>
  </si>
  <si>
    <t>Teleskopický stropní držák na projektor do 15 kg, nastavitelná výška 40-55 cm, možnost náklonu a natočení zabezpečí optimální promítací úhel jemné nastavení podélného a příčného náklonu aretace ve všech osách zajistí mimořádnou stabilitu, utahovací hlava pro odstranění případné vůle v uchycení</t>
  </si>
  <si>
    <t>859468938</t>
  </si>
  <si>
    <t>56</t>
  </si>
  <si>
    <t>742-4NP-416-mat-03</t>
  </si>
  <si>
    <t>Motorová rolovací pocha v hliníkovém tubusu s revizním přístupem, projekční plocha se stabilizítorem okrajů, variabilní montážní systémm s posuvem držáků, montáž na strop, šíře plátna 300 cm, formát 16:10, hmotnost do 40 kg, včteně reléového boxu</t>
  </si>
  <si>
    <t>47835474</t>
  </si>
  <si>
    <t>57</t>
  </si>
  <si>
    <t>742-4NP-416-mat-04</t>
  </si>
  <si>
    <t>Prezentační přepínač, s minimální konektivitou: 3xHDMI, 2xstereo audio (symetrický signál), výstup HDBaseT kompatibilní s přenosem AV a IR řídících signálů do příjmacího zařízení, Řízení: RS-232, GPIO, HDCP</t>
  </si>
  <si>
    <t>-2041443954</t>
  </si>
  <si>
    <t>58</t>
  </si>
  <si>
    <t>742-4NP-416-mat-05</t>
  </si>
  <si>
    <t>Řídící systém s tlačítkovým panelem, minimální konektivita, 2xRS-232 oboousměrný, 1xIR, 1xI/O digitální, 2x relé, LAN PoE, otočný ovladač hlasitosti, min 6x podsvícené tlačítko, webserver</t>
  </si>
  <si>
    <t>-825229840</t>
  </si>
  <si>
    <t>59</t>
  </si>
  <si>
    <t>742-4NP-416-mat-06</t>
  </si>
  <si>
    <t>Zakřivená reprosoustava kombinovatlná do půlkruhu nebo kruhu, dvoupásmová 2x4" + 3/4", příkon 75W @4ohm, max PSL nejméně 107db/1m, frekvenční rozsah min. 80Hz - 20 kHz, včteně nástěnných polohovatelných úchytů</t>
  </si>
  <si>
    <t>1839461349</t>
  </si>
  <si>
    <t>60</t>
  </si>
  <si>
    <t>742-4NP-416-mat-07</t>
  </si>
  <si>
    <t>Dvoukanálový zesilovač, 1U - poloviční šířka, výkon min. 60W na kanál, provedení bez ventilátoru, nízkoimpedanční nebo 100V varianta, min. výstupní výkon 2x60W / 8ohm, energeticky úsporné provedení s klidovou spotřebou &lt;1W, automatický přechod do úsporného režimu při nečinnosti delší než 25 minut</t>
  </si>
  <si>
    <t>201879028</t>
  </si>
  <si>
    <t>61</t>
  </si>
  <si>
    <t>742-4NP-416-mat-08</t>
  </si>
  <si>
    <t>Kompletní výbava pro instalaci AV techniky v katedře včetně napájecího managementu. Lišty pro montáž prvků v rackové šířce 19"</t>
  </si>
  <si>
    <t>278965514</t>
  </si>
  <si>
    <t>62</t>
  </si>
  <si>
    <t>742-4NP-416-mat-09</t>
  </si>
  <si>
    <t>841393941</t>
  </si>
  <si>
    <t>63</t>
  </si>
  <si>
    <t>742-4NP-416-mat-10</t>
  </si>
  <si>
    <t>Přípojné místo zápustné, materiál kov, barva černá, integrovaná AV kabeláž s možností vytažení z přípojného místa, min. konektivita 2xHDMI, 2x230V</t>
  </si>
  <si>
    <t>1740630596</t>
  </si>
  <si>
    <t>64</t>
  </si>
  <si>
    <t>742-4NP-416-mont-01</t>
  </si>
  <si>
    <t>1052622658</t>
  </si>
  <si>
    <t>65</t>
  </si>
  <si>
    <t>742-4NP-416-mont-02</t>
  </si>
  <si>
    <t>Naprogrmaování řídící jednotky, nastavení programu stejné jako v ostatních učebnách</t>
  </si>
  <si>
    <t>1013854752</t>
  </si>
  <si>
    <t>742-4NP-417</t>
  </si>
  <si>
    <t>místnost č. 417</t>
  </si>
  <si>
    <t>66</t>
  </si>
  <si>
    <t>742-4NP-417-mat-01</t>
  </si>
  <si>
    <t>204774845</t>
  </si>
  <si>
    <t>67</t>
  </si>
  <si>
    <t>742-4NP-417-mat-02</t>
  </si>
  <si>
    <t>506327052</t>
  </si>
  <si>
    <t>68</t>
  </si>
  <si>
    <t>742-4NP-417-mat-03</t>
  </si>
  <si>
    <t>-1611029623</t>
  </si>
  <si>
    <t>69</t>
  </si>
  <si>
    <t>742-4NP-417-mat-04</t>
  </si>
  <si>
    <t>729168735</t>
  </si>
  <si>
    <t>70</t>
  </si>
  <si>
    <t>742-4NP-417-mat-05</t>
  </si>
  <si>
    <t>343131799</t>
  </si>
  <si>
    <t>71</t>
  </si>
  <si>
    <t>742-4NP-417-mat-06</t>
  </si>
  <si>
    <t>-1687844074</t>
  </si>
  <si>
    <t>72</t>
  </si>
  <si>
    <t>742-4NP-417-mat-07</t>
  </si>
  <si>
    <t>1052526185</t>
  </si>
  <si>
    <t>73</t>
  </si>
  <si>
    <t>742-4NP-417-mat-08</t>
  </si>
  <si>
    <t>554901571</t>
  </si>
  <si>
    <t>74</t>
  </si>
  <si>
    <t>742-4NP-417-mat-09</t>
  </si>
  <si>
    <t>486580207</t>
  </si>
  <si>
    <t>75</t>
  </si>
  <si>
    <t>742-4NP-417-mat-10</t>
  </si>
  <si>
    <t>1148770456</t>
  </si>
  <si>
    <t>76</t>
  </si>
  <si>
    <t>742-4NP-417-mont-01</t>
  </si>
  <si>
    <t>-501572955</t>
  </si>
  <si>
    <t>77</t>
  </si>
  <si>
    <t>742-4NP-417-mont-02</t>
  </si>
  <si>
    <t>-1513270965</t>
  </si>
  <si>
    <t xml:space="preserve">2020-019-D2-09 - VRN - vedlejší rozpočtové náklady  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</si>
  <si>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</si>
  <si>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</si>
  <si>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</si>
  <si>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</si>
  <si>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VRN9 -  Ostatní náklady</t>
  </si>
  <si>
    <t>VRN</t>
  </si>
  <si>
    <t>Vedlejší rozpočtové náklady</t>
  </si>
  <si>
    <t>VRN3</t>
  </si>
  <si>
    <t>Zařízení staveniště</t>
  </si>
  <si>
    <t>030001000</t>
  </si>
  <si>
    <t>%</t>
  </si>
  <si>
    <t>CS ÚRS 2020 01</t>
  </si>
  <si>
    <t>1024</t>
  </si>
  <si>
    <t>-1010060576</t>
  </si>
  <si>
    <t>VRN6</t>
  </si>
  <si>
    <t>Územní vlivy</t>
  </si>
  <si>
    <t>065002000</t>
  </si>
  <si>
    <t>Mimostaveništní doprava materiálů</t>
  </si>
  <si>
    <t>-1252732697</t>
  </si>
  <si>
    <t>VRN7</t>
  </si>
  <si>
    <t>Provozní vlivy</t>
  </si>
  <si>
    <t>070001000.KV</t>
  </si>
  <si>
    <t>766151854</t>
  </si>
  <si>
    <t>VRN9</t>
  </si>
  <si>
    <t xml:space="preserve"> Ostatní náklady</t>
  </si>
  <si>
    <t>090001000</t>
  </si>
  <si>
    <t>Ostatní náklady</t>
  </si>
  <si>
    <t>2080240777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</si>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</sst>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  <protection locked="0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39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41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42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43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44</v>
      </c>
      <c r="E29" s="45"/>
      <c r="F29" s="30" t="s">
        <v>45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46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47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48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49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50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51</v>
      </c>
      <c r="U35" s="52"/>
      <c r="V35" s="52"/>
      <c r="W35" s="52"/>
      <c r="X35" s="54" t="s">
        <v>52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53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2020-019-D2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Stavební úpravy a přístavba objektu FLD-3.etapa-AVT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KAMÝCKÁ 1176, PRAHA - SUCHDOL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18. 6. 2020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25.6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ČZU V PRAZE, FAKULTA LESNICKÁ A DŘEVAŘSKÁ, Praha 6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>Ing. Vladimír Čapka Gerstnerova 5/658 Praha 7</v>
      </c>
      <c r="AN49" s="62"/>
      <c r="AO49" s="62"/>
      <c r="AP49" s="62"/>
      <c r="AQ49" s="38"/>
      <c r="AR49" s="42"/>
      <c r="AS49" s="72" t="s">
        <v>54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Ing. Dana Mlejnková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55</v>
      </c>
      <c r="D52" s="85"/>
      <c r="E52" s="85"/>
      <c r="F52" s="85"/>
      <c r="G52" s="85"/>
      <c r="H52" s="86"/>
      <c r="I52" s="87" t="s">
        <v>56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57</v>
      </c>
      <c r="AH52" s="85"/>
      <c r="AI52" s="85"/>
      <c r="AJ52" s="85"/>
      <c r="AK52" s="85"/>
      <c r="AL52" s="85"/>
      <c r="AM52" s="85"/>
      <c r="AN52" s="87" t="s">
        <v>58</v>
      </c>
      <c r="AO52" s="85"/>
      <c r="AP52" s="85"/>
      <c r="AQ52" s="89" t="s">
        <v>59</v>
      </c>
      <c r="AR52" s="42"/>
      <c r="AS52" s="90" t="s">
        <v>60</v>
      </c>
      <c r="AT52" s="91" t="s">
        <v>61</v>
      </c>
      <c r="AU52" s="91" t="s">
        <v>62</v>
      </c>
      <c r="AV52" s="91" t="s">
        <v>63</v>
      </c>
      <c r="AW52" s="91" t="s">
        <v>64</v>
      </c>
      <c r="AX52" s="91" t="s">
        <v>65</v>
      </c>
      <c r="AY52" s="91" t="s">
        <v>66</v>
      </c>
      <c r="AZ52" s="91" t="s">
        <v>67</v>
      </c>
      <c r="BA52" s="91" t="s">
        <v>68</v>
      </c>
      <c r="BB52" s="91" t="s">
        <v>69</v>
      </c>
      <c r="BC52" s="91" t="s">
        <v>70</v>
      </c>
      <c r="BD52" s="92" t="s">
        <v>71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72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ROUND(AG55+AG57,2)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ROUND(AS55+AS57,2)</f>
        <v>0</v>
      </c>
      <c r="AT54" s="104">
        <f>ROUND(SUM(AV54:AW54),2)</f>
        <v>0</v>
      </c>
      <c r="AU54" s="105">
        <f>ROUND(AU55+AU57,5)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ROUND(AZ55+AZ57,2)</f>
        <v>0</v>
      </c>
      <c r="BA54" s="104">
        <f>ROUND(BA55+BA57,2)</f>
        <v>0</v>
      </c>
      <c r="BB54" s="104">
        <f>ROUND(BB55+BB57,2)</f>
        <v>0</v>
      </c>
      <c r="BC54" s="104">
        <f>ROUND(BC55+BC57,2)</f>
        <v>0</v>
      </c>
      <c r="BD54" s="106">
        <f>ROUND(BD55+BD57,2)</f>
        <v>0</v>
      </c>
      <c r="BE54" s="6"/>
      <c r="BS54" s="107" t="s">
        <v>73</v>
      </c>
      <c r="BT54" s="107" t="s">
        <v>74</v>
      </c>
      <c r="BU54" s="108" t="s">
        <v>75</v>
      </c>
      <c r="BV54" s="107" t="s">
        <v>76</v>
      </c>
      <c r="BW54" s="107" t="s">
        <v>5</v>
      </c>
      <c r="BX54" s="107" t="s">
        <v>77</v>
      </c>
      <c r="CL54" s="107" t="s">
        <v>19</v>
      </c>
    </row>
    <row r="55" s="7" customFormat="1" ht="37.5" customHeight="1">
      <c r="A55" s="7"/>
      <c r="B55" s="109"/>
      <c r="C55" s="110"/>
      <c r="D55" s="111" t="s">
        <v>78</v>
      </c>
      <c r="E55" s="111"/>
      <c r="F55" s="111"/>
      <c r="G55" s="111"/>
      <c r="H55" s="111"/>
      <c r="I55" s="112"/>
      <c r="J55" s="111" t="s">
        <v>79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ROUND(AG56,2)</f>
        <v>0</v>
      </c>
      <c r="AH55" s="112"/>
      <c r="AI55" s="112"/>
      <c r="AJ55" s="112"/>
      <c r="AK55" s="112"/>
      <c r="AL55" s="112"/>
      <c r="AM55" s="112"/>
      <c r="AN55" s="114">
        <f>SUM(AG55,AT55)</f>
        <v>0</v>
      </c>
      <c r="AO55" s="112"/>
      <c r="AP55" s="112"/>
      <c r="AQ55" s="115" t="s">
        <v>80</v>
      </c>
      <c r="AR55" s="116"/>
      <c r="AS55" s="117">
        <f>ROUND(AS56,2)</f>
        <v>0</v>
      </c>
      <c r="AT55" s="118">
        <f>ROUND(SUM(AV55:AW55),2)</f>
        <v>0</v>
      </c>
      <c r="AU55" s="119">
        <f>ROUND(AU56,5)</f>
        <v>0</v>
      </c>
      <c r="AV55" s="118">
        <f>ROUND(AZ55*L29,2)</f>
        <v>0</v>
      </c>
      <c r="AW55" s="118">
        <f>ROUND(BA55*L30,2)</f>
        <v>0</v>
      </c>
      <c r="AX55" s="118">
        <f>ROUND(BB55*L29,2)</f>
        <v>0</v>
      </c>
      <c r="AY55" s="118">
        <f>ROUND(BC55*L30,2)</f>
        <v>0</v>
      </c>
      <c r="AZ55" s="118">
        <f>ROUND(AZ56,2)</f>
        <v>0</v>
      </c>
      <c r="BA55" s="118">
        <f>ROUND(BA56,2)</f>
        <v>0</v>
      </c>
      <c r="BB55" s="118">
        <f>ROUND(BB56,2)</f>
        <v>0</v>
      </c>
      <c r="BC55" s="118">
        <f>ROUND(BC56,2)</f>
        <v>0</v>
      </c>
      <c r="BD55" s="120">
        <f>ROUND(BD56,2)</f>
        <v>0</v>
      </c>
      <c r="BE55" s="7"/>
      <c r="BS55" s="121" t="s">
        <v>73</v>
      </c>
      <c r="BT55" s="121" t="s">
        <v>81</v>
      </c>
      <c r="BU55" s="121" t="s">
        <v>75</v>
      </c>
      <c r="BV55" s="121" t="s">
        <v>76</v>
      </c>
      <c r="BW55" s="121" t="s">
        <v>82</v>
      </c>
      <c r="BX55" s="121" t="s">
        <v>5</v>
      </c>
      <c r="CL55" s="121" t="s">
        <v>19</v>
      </c>
      <c r="CM55" s="121" t="s">
        <v>83</v>
      </c>
    </row>
    <row r="56" s="4" customFormat="1" ht="35.25" customHeight="1">
      <c r="A56" s="122" t="s">
        <v>84</v>
      </c>
      <c r="B56" s="61"/>
      <c r="C56" s="123"/>
      <c r="D56" s="123"/>
      <c r="E56" s="124" t="s">
        <v>85</v>
      </c>
      <c r="F56" s="124"/>
      <c r="G56" s="124"/>
      <c r="H56" s="124"/>
      <c r="I56" s="124"/>
      <c r="J56" s="123"/>
      <c r="K56" s="124" t="s">
        <v>86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'2020-019-D2-04-15 - TPS -...'!J32</f>
        <v>0</v>
      </c>
      <c r="AH56" s="123"/>
      <c r="AI56" s="123"/>
      <c r="AJ56" s="123"/>
      <c r="AK56" s="123"/>
      <c r="AL56" s="123"/>
      <c r="AM56" s="123"/>
      <c r="AN56" s="125">
        <f>SUM(AG56,AT56)</f>
        <v>0</v>
      </c>
      <c r="AO56" s="123"/>
      <c r="AP56" s="123"/>
      <c r="AQ56" s="126" t="s">
        <v>87</v>
      </c>
      <c r="AR56" s="63"/>
      <c r="AS56" s="127">
        <v>0</v>
      </c>
      <c r="AT56" s="128">
        <f>ROUND(SUM(AV56:AW56),2)</f>
        <v>0</v>
      </c>
      <c r="AU56" s="129">
        <f>'2020-019-D2-04-15 - TPS -...'!P95</f>
        <v>0</v>
      </c>
      <c r="AV56" s="128">
        <f>'2020-019-D2-04-15 - TPS -...'!J35</f>
        <v>0</v>
      </c>
      <c r="AW56" s="128">
        <f>'2020-019-D2-04-15 - TPS -...'!J36</f>
        <v>0</v>
      </c>
      <c r="AX56" s="128">
        <f>'2020-019-D2-04-15 - TPS -...'!J37</f>
        <v>0</v>
      </c>
      <c r="AY56" s="128">
        <f>'2020-019-D2-04-15 - TPS -...'!J38</f>
        <v>0</v>
      </c>
      <c r="AZ56" s="128">
        <f>'2020-019-D2-04-15 - TPS -...'!F35</f>
        <v>0</v>
      </c>
      <c r="BA56" s="128">
        <f>'2020-019-D2-04-15 - TPS -...'!F36</f>
        <v>0</v>
      </c>
      <c r="BB56" s="128">
        <f>'2020-019-D2-04-15 - TPS -...'!F37</f>
        <v>0</v>
      </c>
      <c r="BC56" s="128">
        <f>'2020-019-D2-04-15 - TPS -...'!F38</f>
        <v>0</v>
      </c>
      <c r="BD56" s="130">
        <f>'2020-019-D2-04-15 - TPS -...'!F39</f>
        <v>0</v>
      </c>
      <c r="BE56" s="4"/>
      <c r="BT56" s="131" t="s">
        <v>83</v>
      </c>
      <c r="BV56" s="131" t="s">
        <v>76</v>
      </c>
      <c r="BW56" s="131" t="s">
        <v>88</v>
      </c>
      <c r="BX56" s="131" t="s">
        <v>82</v>
      </c>
      <c r="CL56" s="131" t="s">
        <v>19</v>
      </c>
    </row>
    <row r="57" s="7" customFormat="1" ht="37.5" customHeight="1">
      <c r="A57" s="122" t="s">
        <v>84</v>
      </c>
      <c r="B57" s="109"/>
      <c r="C57" s="110"/>
      <c r="D57" s="111" t="s">
        <v>89</v>
      </c>
      <c r="E57" s="111"/>
      <c r="F57" s="111"/>
      <c r="G57" s="111"/>
      <c r="H57" s="111"/>
      <c r="I57" s="112"/>
      <c r="J57" s="111" t="s">
        <v>90</v>
      </c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4">
        <f>'2020-019-D2-09 - VRN - ve...'!J30</f>
        <v>0</v>
      </c>
      <c r="AH57" s="112"/>
      <c r="AI57" s="112"/>
      <c r="AJ57" s="112"/>
      <c r="AK57" s="112"/>
      <c r="AL57" s="112"/>
      <c r="AM57" s="112"/>
      <c r="AN57" s="114">
        <f>SUM(AG57,AT57)</f>
        <v>0</v>
      </c>
      <c r="AO57" s="112"/>
      <c r="AP57" s="112"/>
      <c r="AQ57" s="115" t="s">
        <v>80</v>
      </c>
      <c r="AR57" s="116"/>
      <c r="AS57" s="132">
        <v>0</v>
      </c>
      <c r="AT57" s="133">
        <f>ROUND(SUM(AV57:AW57),2)</f>
        <v>0</v>
      </c>
      <c r="AU57" s="134">
        <f>'2020-019-D2-09 - VRN - ve...'!P84</f>
        <v>0</v>
      </c>
      <c r="AV57" s="133">
        <f>'2020-019-D2-09 - VRN - ve...'!J33</f>
        <v>0</v>
      </c>
      <c r="AW57" s="133">
        <f>'2020-019-D2-09 - VRN - ve...'!J34</f>
        <v>0</v>
      </c>
      <c r="AX57" s="133">
        <f>'2020-019-D2-09 - VRN - ve...'!J35</f>
        <v>0</v>
      </c>
      <c r="AY57" s="133">
        <f>'2020-019-D2-09 - VRN - ve...'!J36</f>
        <v>0</v>
      </c>
      <c r="AZ57" s="133">
        <f>'2020-019-D2-09 - VRN - ve...'!F33</f>
        <v>0</v>
      </c>
      <c r="BA57" s="133">
        <f>'2020-019-D2-09 - VRN - ve...'!F34</f>
        <v>0</v>
      </c>
      <c r="BB57" s="133">
        <f>'2020-019-D2-09 - VRN - ve...'!F35</f>
        <v>0</v>
      </c>
      <c r="BC57" s="133">
        <f>'2020-019-D2-09 - VRN - ve...'!F36</f>
        <v>0</v>
      </c>
      <c r="BD57" s="135">
        <f>'2020-019-D2-09 - VRN - ve...'!F37</f>
        <v>0</v>
      </c>
      <c r="BE57" s="7"/>
      <c r="BT57" s="121" t="s">
        <v>81</v>
      </c>
      <c r="BV57" s="121" t="s">
        <v>76</v>
      </c>
      <c r="BW57" s="121" t="s">
        <v>91</v>
      </c>
      <c r="BX57" s="121" t="s">
        <v>5</v>
      </c>
      <c r="CL57" s="121" t="s">
        <v>19</v>
      </c>
      <c r="CM57" s="121" t="s">
        <v>83</v>
      </c>
    </row>
    <row r="58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="2" customFormat="1" ht="6.96" customHeight="1">
      <c r="A59" s="36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sheet="1" formatColumns="0" formatRows="0" objects="1" scenarios="1" spinCount="100000" saltValue="V0Q1WfBT+Pkb0obCugwz/O+dMti60fqIJgYdCHoftJ+BGU9vlLyfVIif8UbVRMu1i1rLukXJy1srbQegxhUlYw==" hashValue="KoqxJIqxyawzVBNLzKy1JRQgnMDXj4hqUPLLLgP2CXFZYpWy+ISgGMIdLakeIga/MP9k7tyyDAUV/ZHgmwTQ2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6" location="'2020-019-D2-04-15 - TPS -...'!C2" display="/"/>
    <hyperlink ref="A57" location="'2020-019-D2-09 - VRN - ve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8"/>
      <c r="AT3" s="15" t="s">
        <v>83</v>
      </c>
    </row>
    <row r="4" s="1" customFormat="1" ht="24.96" customHeight="1">
      <c r="B4" s="18"/>
      <c r="D4" s="140" t="s">
        <v>92</v>
      </c>
      <c r="I4" s="136"/>
      <c r="L4" s="18"/>
      <c r="M4" s="141" t="s">
        <v>10</v>
      </c>
      <c r="AT4" s="15" t="s">
        <v>4</v>
      </c>
    </row>
    <row r="5" s="1" customFormat="1" ht="6.96" customHeight="1">
      <c r="B5" s="18"/>
      <c r="I5" s="136"/>
      <c r="L5" s="18"/>
    </row>
    <row r="6" s="1" customFormat="1" ht="12" customHeight="1">
      <c r="B6" s="18"/>
      <c r="D6" s="142" t="s">
        <v>16</v>
      </c>
      <c r="I6" s="136"/>
      <c r="L6" s="18"/>
    </row>
    <row r="7" s="1" customFormat="1" ht="16.5" customHeight="1">
      <c r="B7" s="18"/>
      <c r="E7" s="143" t="str">
        <f>'Rekapitulace stavby'!K6</f>
        <v>Stavební úpravy a přístavba objektu FLD-3.etapa-AVT</v>
      </c>
      <c r="F7" s="142"/>
      <c r="G7" s="142"/>
      <c r="H7" s="142"/>
      <c r="I7" s="136"/>
      <c r="L7" s="18"/>
    </row>
    <row r="8" s="1" customFormat="1" ht="12" customHeight="1">
      <c r="B8" s="18"/>
      <c r="D8" s="142" t="s">
        <v>93</v>
      </c>
      <c r="I8" s="136"/>
      <c r="L8" s="18"/>
    </row>
    <row r="9" s="2" customFormat="1" ht="16.5" customHeight="1">
      <c r="A9" s="36"/>
      <c r="B9" s="42"/>
      <c r="C9" s="36"/>
      <c r="D9" s="36"/>
      <c r="E9" s="143" t="s">
        <v>94</v>
      </c>
      <c r="F9" s="36"/>
      <c r="G9" s="36"/>
      <c r="H9" s="36"/>
      <c r="I9" s="144"/>
      <c r="J9" s="36"/>
      <c r="K9" s="36"/>
      <c r="L9" s="14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2" t="s">
        <v>95</v>
      </c>
      <c r="E10" s="36"/>
      <c r="F10" s="36"/>
      <c r="G10" s="36"/>
      <c r="H10" s="36"/>
      <c r="I10" s="144"/>
      <c r="J10" s="36"/>
      <c r="K10" s="36"/>
      <c r="L10" s="14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6" t="s">
        <v>96</v>
      </c>
      <c r="F11" s="36"/>
      <c r="G11" s="36"/>
      <c r="H11" s="36"/>
      <c r="I11" s="144"/>
      <c r="J11" s="36"/>
      <c r="K11" s="36"/>
      <c r="L11" s="14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44"/>
      <c r="J12" s="36"/>
      <c r="K12" s="36"/>
      <c r="L12" s="14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2" t="s">
        <v>18</v>
      </c>
      <c r="E13" s="36"/>
      <c r="F13" s="131" t="s">
        <v>19</v>
      </c>
      <c r="G13" s="36"/>
      <c r="H13" s="36"/>
      <c r="I13" s="147" t="s">
        <v>20</v>
      </c>
      <c r="J13" s="131" t="s">
        <v>19</v>
      </c>
      <c r="K13" s="36"/>
      <c r="L13" s="14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21</v>
      </c>
      <c r="E14" s="36"/>
      <c r="F14" s="131" t="s">
        <v>22</v>
      </c>
      <c r="G14" s="36"/>
      <c r="H14" s="36"/>
      <c r="I14" s="147" t="s">
        <v>23</v>
      </c>
      <c r="J14" s="148" t="str">
        <f>'Rekapitulace stavby'!AN8</f>
        <v>18. 6. 2020</v>
      </c>
      <c r="K14" s="36"/>
      <c r="L14" s="14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144"/>
      <c r="J15" s="36"/>
      <c r="K15" s="36"/>
      <c r="L15" s="14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2" t="s">
        <v>25</v>
      </c>
      <c r="E16" s="36"/>
      <c r="F16" s="36"/>
      <c r="G16" s="36"/>
      <c r="H16" s="36"/>
      <c r="I16" s="147" t="s">
        <v>26</v>
      </c>
      <c r="J16" s="131" t="s">
        <v>27</v>
      </c>
      <c r="K16" s="36"/>
      <c r="L16" s="14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28</v>
      </c>
      <c r="F17" s="36"/>
      <c r="G17" s="36"/>
      <c r="H17" s="36"/>
      <c r="I17" s="147" t="s">
        <v>29</v>
      </c>
      <c r="J17" s="131" t="s">
        <v>30</v>
      </c>
      <c r="K17" s="36"/>
      <c r="L17" s="14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44"/>
      <c r="J18" s="36"/>
      <c r="K18" s="36"/>
      <c r="L18" s="14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2" t="s">
        <v>31</v>
      </c>
      <c r="E19" s="36"/>
      <c r="F19" s="36"/>
      <c r="G19" s="36"/>
      <c r="H19" s="36"/>
      <c r="I19" s="147" t="s">
        <v>26</v>
      </c>
      <c r="J19" s="31" t="str">
        <f>'Rekapitulace stavby'!AN13</f>
        <v>Vyplň údaj</v>
      </c>
      <c r="K19" s="36"/>
      <c r="L19" s="14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7" t="s">
        <v>29</v>
      </c>
      <c r="J20" s="31" t="str">
        <f>'Rekapitulace stavby'!AN14</f>
        <v>Vyplň údaj</v>
      </c>
      <c r="K20" s="36"/>
      <c r="L20" s="14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44"/>
      <c r="J21" s="36"/>
      <c r="K21" s="36"/>
      <c r="L21" s="14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2" t="s">
        <v>33</v>
      </c>
      <c r="E22" s="36"/>
      <c r="F22" s="36"/>
      <c r="G22" s="36"/>
      <c r="H22" s="36"/>
      <c r="I22" s="147" t="s">
        <v>26</v>
      </c>
      <c r="J22" s="131" t="s">
        <v>19</v>
      </c>
      <c r="K22" s="36"/>
      <c r="L22" s="14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97</v>
      </c>
      <c r="F23" s="36"/>
      <c r="G23" s="36"/>
      <c r="H23" s="36"/>
      <c r="I23" s="147" t="s">
        <v>29</v>
      </c>
      <c r="J23" s="131" t="s">
        <v>19</v>
      </c>
      <c r="K23" s="36"/>
      <c r="L23" s="14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44"/>
      <c r="J24" s="36"/>
      <c r="K24" s="36"/>
      <c r="L24" s="14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2" t="s">
        <v>36</v>
      </c>
      <c r="E25" s="36"/>
      <c r="F25" s="36"/>
      <c r="G25" s="36"/>
      <c r="H25" s="36"/>
      <c r="I25" s="147" t="s">
        <v>26</v>
      </c>
      <c r="J25" s="131" t="s">
        <v>19</v>
      </c>
      <c r="K25" s="36"/>
      <c r="L25" s="14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37</v>
      </c>
      <c r="F26" s="36"/>
      <c r="G26" s="36"/>
      <c r="H26" s="36"/>
      <c r="I26" s="147" t="s">
        <v>29</v>
      </c>
      <c r="J26" s="131" t="s">
        <v>19</v>
      </c>
      <c r="K26" s="36"/>
      <c r="L26" s="14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44"/>
      <c r="J27" s="36"/>
      <c r="K27" s="36"/>
      <c r="L27" s="14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2" t="s">
        <v>38</v>
      </c>
      <c r="E28" s="36"/>
      <c r="F28" s="36"/>
      <c r="G28" s="36"/>
      <c r="H28" s="36"/>
      <c r="I28" s="144"/>
      <c r="J28" s="36"/>
      <c r="K28" s="36"/>
      <c r="L28" s="14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71.25" customHeight="1">
      <c r="A29" s="149"/>
      <c r="B29" s="150"/>
      <c r="C29" s="149"/>
      <c r="D29" s="149"/>
      <c r="E29" s="151" t="s">
        <v>98</v>
      </c>
      <c r="F29" s="151"/>
      <c r="G29" s="151"/>
      <c r="H29" s="151"/>
      <c r="I29" s="152"/>
      <c r="J29" s="149"/>
      <c r="K29" s="149"/>
      <c r="L29" s="153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44"/>
      <c r="J30" s="36"/>
      <c r="K30" s="36"/>
      <c r="L30" s="14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4"/>
      <c r="E31" s="154"/>
      <c r="F31" s="154"/>
      <c r="G31" s="154"/>
      <c r="H31" s="154"/>
      <c r="I31" s="155"/>
      <c r="J31" s="154"/>
      <c r="K31" s="154"/>
      <c r="L31" s="14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6" t="s">
        <v>40</v>
      </c>
      <c r="E32" s="36"/>
      <c r="F32" s="36"/>
      <c r="G32" s="36"/>
      <c r="H32" s="36"/>
      <c r="I32" s="144"/>
      <c r="J32" s="157">
        <f>ROUND(J95, 2)</f>
        <v>0</v>
      </c>
      <c r="K32" s="36"/>
      <c r="L32" s="14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4"/>
      <c r="E33" s="154"/>
      <c r="F33" s="154"/>
      <c r="G33" s="154"/>
      <c r="H33" s="154"/>
      <c r="I33" s="155"/>
      <c r="J33" s="154"/>
      <c r="K33" s="154"/>
      <c r="L33" s="14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8" t="s">
        <v>42</v>
      </c>
      <c r="G34" s="36"/>
      <c r="H34" s="36"/>
      <c r="I34" s="159" t="s">
        <v>41</v>
      </c>
      <c r="J34" s="158" t="s">
        <v>43</v>
      </c>
      <c r="K34" s="36"/>
      <c r="L34" s="14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44</v>
      </c>
      <c r="E35" s="142" t="s">
        <v>45</v>
      </c>
      <c r="F35" s="161">
        <f>ROUND((SUM(BE95:BE182)),  2)</f>
        <v>0</v>
      </c>
      <c r="G35" s="36"/>
      <c r="H35" s="36"/>
      <c r="I35" s="162">
        <v>0.20999999999999999</v>
      </c>
      <c r="J35" s="161">
        <f>ROUND(((SUM(BE95:BE182))*I35),  2)</f>
        <v>0</v>
      </c>
      <c r="K35" s="36"/>
      <c r="L35" s="14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2" t="s">
        <v>46</v>
      </c>
      <c r="F36" s="161">
        <f>ROUND((SUM(BF95:BF182)),  2)</f>
        <v>0</v>
      </c>
      <c r="G36" s="36"/>
      <c r="H36" s="36"/>
      <c r="I36" s="162">
        <v>0.14999999999999999</v>
      </c>
      <c r="J36" s="161">
        <f>ROUND(((SUM(BF95:BF182))*I36),  2)</f>
        <v>0</v>
      </c>
      <c r="K36" s="36"/>
      <c r="L36" s="14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2" t="s">
        <v>47</v>
      </c>
      <c r="F37" s="161">
        <f>ROUND((SUM(BG95:BG182)),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14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2" t="s">
        <v>48</v>
      </c>
      <c r="F38" s="161">
        <f>ROUND((SUM(BH95:BH182)),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14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2" t="s">
        <v>49</v>
      </c>
      <c r="F39" s="161">
        <f>ROUND((SUM(BI95:BI182)),  2)</f>
        <v>0</v>
      </c>
      <c r="G39" s="36"/>
      <c r="H39" s="36"/>
      <c r="I39" s="162">
        <v>0</v>
      </c>
      <c r="J39" s="161">
        <f>0</f>
        <v>0</v>
      </c>
      <c r="K39" s="36"/>
      <c r="L39" s="14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44"/>
      <c r="J40" s="36"/>
      <c r="K40" s="36"/>
      <c r="L40" s="14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50</v>
      </c>
      <c r="E41" s="165"/>
      <c r="F41" s="165"/>
      <c r="G41" s="166" t="s">
        <v>51</v>
      </c>
      <c r="H41" s="167" t="s">
        <v>52</v>
      </c>
      <c r="I41" s="168"/>
      <c r="J41" s="169">
        <f>SUM(J32:J39)</f>
        <v>0</v>
      </c>
      <c r="K41" s="170"/>
      <c r="L41" s="14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71"/>
      <c r="C42" s="172"/>
      <c r="D42" s="172"/>
      <c r="E42" s="172"/>
      <c r="F42" s="172"/>
      <c r="G42" s="172"/>
      <c r="H42" s="172"/>
      <c r="I42" s="173"/>
      <c r="J42" s="172"/>
      <c r="K42" s="172"/>
      <c r="L42" s="14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74"/>
      <c r="C46" s="175"/>
      <c r="D46" s="175"/>
      <c r="E46" s="175"/>
      <c r="F46" s="175"/>
      <c r="G46" s="175"/>
      <c r="H46" s="175"/>
      <c r="I46" s="176"/>
      <c r="J46" s="175"/>
      <c r="K46" s="175"/>
      <c r="L46" s="14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99</v>
      </c>
      <c r="D47" s="38"/>
      <c r="E47" s="38"/>
      <c r="F47" s="38"/>
      <c r="G47" s="38"/>
      <c r="H47" s="38"/>
      <c r="I47" s="144"/>
      <c r="J47" s="38"/>
      <c r="K47" s="38"/>
      <c r="L47" s="14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144"/>
      <c r="J48" s="38"/>
      <c r="K48" s="38"/>
      <c r="L48" s="14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144"/>
      <c r="J49" s="38"/>
      <c r="K49" s="38"/>
      <c r="L49" s="14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77" t="str">
        <f>E7</f>
        <v>Stavební úpravy a přístavba objektu FLD-3.etapa-AVT</v>
      </c>
      <c r="F50" s="30"/>
      <c r="G50" s="30"/>
      <c r="H50" s="30"/>
      <c r="I50" s="144"/>
      <c r="J50" s="38"/>
      <c r="K50" s="38"/>
      <c r="L50" s="14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93</v>
      </c>
      <c r="D51" s="20"/>
      <c r="E51" s="20"/>
      <c r="F51" s="20"/>
      <c r="G51" s="20"/>
      <c r="H51" s="20"/>
      <c r="I51" s="136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77" t="s">
        <v>94</v>
      </c>
      <c r="F52" s="38"/>
      <c r="G52" s="38"/>
      <c r="H52" s="38"/>
      <c r="I52" s="144"/>
      <c r="J52" s="38"/>
      <c r="K52" s="38"/>
      <c r="L52" s="14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95</v>
      </c>
      <c r="D53" s="38"/>
      <c r="E53" s="38"/>
      <c r="F53" s="38"/>
      <c r="G53" s="38"/>
      <c r="H53" s="38"/>
      <c r="I53" s="144"/>
      <c r="J53" s="38"/>
      <c r="K53" s="38"/>
      <c r="L53" s="14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 xml:space="preserve">2020-019-D2-04-15 - TPS -1.4.9.- Slaboproud - AVT </v>
      </c>
      <c r="F54" s="38"/>
      <c r="G54" s="38"/>
      <c r="H54" s="38"/>
      <c r="I54" s="144"/>
      <c r="J54" s="38"/>
      <c r="K54" s="38"/>
      <c r="L54" s="14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144"/>
      <c r="J55" s="38"/>
      <c r="K55" s="38"/>
      <c r="L55" s="14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 xml:space="preserve">KAMÝCKÁ 1176, PRAHA - SUCHDOL </v>
      </c>
      <c r="G56" s="38"/>
      <c r="H56" s="38"/>
      <c r="I56" s="147" t="s">
        <v>23</v>
      </c>
      <c r="J56" s="70" t="str">
        <f>IF(J14="","",J14)</f>
        <v>18. 6. 2020</v>
      </c>
      <c r="K56" s="38"/>
      <c r="L56" s="14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144"/>
      <c r="J57" s="38"/>
      <c r="K57" s="38"/>
      <c r="L57" s="14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40.05" customHeight="1">
      <c r="A58" s="36"/>
      <c r="B58" s="37"/>
      <c r="C58" s="30" t="s">
        <v>25</v>
      </c>
      <c r="D58" s="38"/>
      <c r="E58" s="38"/>
      <c r="F58" s="25" t="str">
        <f>E17</f>
        <v>ČZU V PRAZE, FAKULTA LESNICKÁ A DŘEVAŘSKÁ, Praha 6</v>
      </c>
      <c r="G58" s="38"/>
      <c r="H58" s="38"/>
      <c r="I58" s="147" t="s">
        <v>33</v>
      </c>
      <c r="J58" s="34" t="str">
        <f>E23</f>
        <v xml:space="preserve">Ing. Vladimír Čapka Gerstnerova 5/658 Praha 7 </v>
      </c>
      <c r="K58" s="38"/>
      <c r="L58" s="14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5.65" customHeight="1">
      <c r="A59" s="36"/>
      <c r="B59" s="37"/>
      <c r="C59" s="30" t="s">
        <v>31</v>
      </c>
      <c r="D59" s="38"/>
      <c r="E59" s="38"/>
      <c r="F59" s="25" t="str">
        <f>IF(E20="","",E20)</f>
        <v>Vyplň údaj</v>
      </c>
      <c r="G59" s="38"/>
      <c r="H59" s="38"/>
      <c r="I59" s="147" t="s">
        <v>36</v>
      </c>
      <c r="J59" s="34" t="str">
        <f>E26</f>
        <v>Ing. Dana Mlejnková</v>
      </c>
      <c r="K59" s="38"/>
      <c r="L59" s="14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144"/>
      <c r="J60" s="38"/>
      <c r="K60" s="38"/>
      <c r="L60" s="14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78" t="s">
        <v>100</v>
      </c>
      <c r="D61" s="179"/>
      <c r="E61" s="179"/>
      <c r="F61" s="179"/>
      <c r="G61" s="179"/>
      <c r="H61" s="179"/>
      <c r="I61" s="180"/>
      <c r="J61" s="181" t="s">
        <v>101</v>
      </c>
      <c r="K61" s="179"/>
      <c r="L61" s="14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144"/>
      <c r="J62" s="38"/>
      <c r="K62" s="38"/>
      <c r="L62" s="14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82" t="s">
        <v>72</v>
      </c>
      <c r="D63" s="38"/>
      <c r="E63" s="38"/>
      <c r="F63" s="38"/>
      <c r="G63" s="38"/>
      <c r="H63" s="38"/>
      <c r="I63" s="144"/>
      <c r="J63" s="100">
        <f>J95</f>
        <v>0</v>
      </c>
      <c r="K63" s="38"/>
      <c r="L63" s="14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102</v>
      </c>
    </row>
    <row r="64" s="9" customFormat="1" ht="24.96" customHeight="1">
      <c r="A64" s="9"/>
      <c r="B64" s="183"/>
      <c r="C64" s="184"/>
      <c r="D64" s="185" t="s">
        <v>103</v>
      </c>
      <c r="E64" s="186"/>
      <c r="F64" s="186"/>
      <c r="G64" s="186"/>
      <c r="H64" s="186"/>
      <c r="I64" s="187"/>
      <c r="J64" s="188">
        <f>J96</f>
        <v>0</v>
      </c>
      <c r="K64" s="184"/>
      <c r="L64" s="18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83"/>
      <c r="C65" s="184"/>
      <c r="D65" s="185" t="s">
        <v>104</v>
      </c>
      <c r="E65" s="186"/>
      <c r="F65" s="186"/>
      <c r="G65" s="186"/>
      <c r="H65" s="186"/>
      <c r="I65" s="187"/>
      <c r="J65" s="188">
        <f>J104</f>
        <v>0</v>
      </c>
      <c r="K65" s="184"/>
      <c r="L65" s="18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83"/>
      <c r="C66" s="184"/>
      <c r="D66" s="185" t="s">
        <v>105</v>
      </c>
      <c r="E66" s="186"/>
      <c r="F66" s="186"/>
      <c r="G66" s="186"/>
      <c r="H66" s="186"/>
      <c r="I66" s="187"/>
      <c r="J66" s="188">
        <f>J112</f>
        <v>0</v>
      </c>
      <c r="K66" s="184"/>
      <c r="L66" s="18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83"/>
      <c r="C67" s="184"/>
      <c r="D67" s="185" t="s">
        <v>106</v>
      </c>
      <c r="E67" s="186"/>
      <c r="F67" s="186"/>
      <c r="G67" s="186"/>
      <c r="H67" s="186"/>
      <c r="I67" s="187"/>
      <c r="J67" s="188">
        <f>J120</f>
        <v>0</v>
      </c>
      <c r="K67" s="184"/>
      <c r="L67" s="18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83"/>
      <c r="C68" s="184"/>
      <c r="D68" s="185" t="s">
        <v>107</v>
      </c>
      <c r="E68" s="186"/>
      <c r="F68" s="186"/>
      <c r="G68" s="186"/>
      <c r="H68" s="186"/>
      <c r="I68" s="187"/>
      <c r="J68" s="188">
        <f>J127</f>
        <v>0</v>
      </c>
      <c r="K68" s="184"/>
      <c r="L68" s="18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83"/>
      <c r="C69" s="184"/>
      <c r="D69" s="185" t="s">
        <v>108</v>
      </c>
      <c r="E69" s="186"/>
      <c r="F69" s="186"/>
      <c r="G69" s="186"/>
      <c r="H69" s="186"/>
      <c r="I69" s="187"/>
      <c r="J69" s="188">
        <f>J134</f>
        <v>0</v>
      </c>
      <c r="K69" s="184"/>
      <c r="L69" s="18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83"/>
      <c r="C70" s="184"/>
      <c r="D70" s="185" t="s">
        <v>109</v>
      </c>
      <c r="E70" s="186"/>
      <c r="F70" s="186"/>
      <c r="G70" s="186"/>
      <c r="H70" s="186"/>
      <c r="I70" s="187"/>
      <c r="J70" s="188">
        <f>J142</f>
        <v>0</v>
      </c>
      <c r="K70" s="184"/>
      <c r="L70" s="18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83"/>
      <c r="C71" s="184"/>
      <c r="D71" s="185" t="s">
        <v>110</v>
      </c>
      <c r="E71" s="186"/>
      <c r="F71" s="186"/>
      <c r="G71" s="186"/>
      <c r="H71" s="186"/>
      <c r="I71" s="187"/>
      <c r="J71" s="188">
        <f>J150</f>
        <v>0</v>
      </c>
      <c r="K71" s="184"/>
      <c r="L71" s="18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83"/>
      <c r="C72" s="184"/>
      <c r="D72" s="185" t="s">
        <v>111</v>
      </c>
      <c r="E72" s="186"/>
      <c r="F72" s="186"/>
      <c r="G72" s="186"/>
      <c r="H72" s="186"/>
      <c r="I72" s="187"/>
      <c r="J72" s="188">
        <f>J157</f>
        <v>0</v>
      </c>
      <c r="K72" s="184"/>
      <c r="L72" s="18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83"/>
      <c r="C73" s="184"/>
      <c r="D73" s="185" t="s">
        <v>112</v>
      </c>
      <c r="E73" s="186"/>
      <c r="F73" s="186"/>
      <c r="G73" s="186"/>
      <c r="H73" s="186"/>
      <c r="I73" s="187"/>
      <c r="J73" s="188">
        <f>J170</f>
        <v>0</v>
      </c>
      <c r="K73" s="184"/>
      <c r="L73" s="18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36"/>
      <c r="B74" s="37"/>
      <c r="C74" s="38"/>
      <c r="D74" s="38"/>
      <c r="E74" s="38"/>
      <c r="F74" s="38"/>
      <c r="G74" s="38"/>
      <c r="H74" s="38"/>
      <c r="I74" s="144"/>
      <c r="J74" s="38"/>
      <c r="K74" s="38"/>
      <c r="L74" s="14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57"/>
      <c r="C75" s="58"/>
      <c r="D75" s="58"/>
      <c r="E75" s="58"/>
      <c r="F75" s="58"/>
      <c r="G75" s="58"/>
      <c r="H75" s="58"/>
      <c r="I75" s="173"/>
      <c r="J75" s="58"/>
      <c r="K75" s="58"/>
      <c r="L75" s="14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9" s="2" customFormat="1" ht="6.96" customHeight="1">
      <c r="A79" s="36"/>
      <c r="B79" s="59"/>
      <c r="C79" s="60"/>
      <c r="D79" s="60"/>
      <c r="E79" s="60"/>
      <c r="F79" s="60"/>
      <c r="G79" s="60"/>
      <c r="H79" s="60"/>
      <c r="I79" s="176"/>
      <c r="J79" s="60"/>
      <c r="K79" s="60"/>
      <c r="L79" s="14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24.96" customHeight="1">
      <c r="A80" s="36"/>
      <c r="B80" s="37"/>
      <c r="C80" s="21" t="s">
        <v>113</v>
      </c>
      <c r="D80" s="38"/>
      <c r="E80" s="38"/>
      <c r="F80" s="38"/>
      <c r="G80" s="38"/>
      <c r="H80" s="38"/>
      <c r="I80" s="144"/>
      <c r="J80" s="38"/>
      <c r="K80" s="38"/>
      <c r="L80" s="14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144"/>
      <c r="J81" s="38"/>
      <c r="K81" s="38"/>
      <c r="L81" s="14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2" customHeight="1">
      <c r="A82" s="36"/>
      <c r="B82" s="37"/>
      <c r="C82" s="30" t="s">
        <v>16</v>
      </c>
      <c r="D82" s="38"/>
      <c r="E82" s="38"/>
      <c r="F82" s="38"/>
      <c r="G82" s="38"/>
      <c r="H82" s="38"/>
      <c r="I82" s="144"/>
      <c r="J82" s="38"/>
      <c r="K82" s="38"/>
      <c r="L82" s="14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6.5" customHeight="1">
      <c r="A83" s="36"/>
      <c r="B83" s="37"/>
      <c r="C83" s="38"/>
      <c r="D83" s="38"/>
      <c r="E83" s="177" t="str">
        <f>E7</f>
        <v>Stavební úpravy a přístavba objektu FLD-3.etapa-AVT</v>
      </c>
      <c r="F83" s="30"/>
      <c r="G83" s="30"/>
      <c r="H83" s="30"/>
      <c r="I83" s="144"/>
      <c r="J83" s="38"/>
      <c r="K83" s="38"/>
      <c r="L83" s="14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" customFormat="1" ht="12" customHeight="1">
      <c r="B84" s="19"/>
      <c r="C84" s="30" t="s">
        <v>93</v>
      </c>
      <c r="D84" s="20"/>
      <c r="E84" s="20"/>
      <c r="F84" s="20"/>
      <c r="G84" s="20"/>
      <c r="H84" s="20"/>
      <c r="I84" s="136"/>
      <c r="J84" s="20"/>
      <c r="K84" s="20"/>
      <c r="L84" s="18"/>
    </row>
    <row r="85" s="2" customFormat="1" ht="16.5" customHeight="1">
      <c r="A85" s="36"/>
      <c r="B85" s="37"/>
      <c r="C85" s="38"/>
      <c r="D85" s="38"/>
      <c r="E85" s="177" t="s">
        <v>94</v>
      </c>
      <c r="F85" s="38"/>
      <c r="G85" s="38"/>
      <c r="H85" s="38"/>
      <c r="I85" s="144"/>
      <c r="J85" s="38"/>
      <c r="K85" s="38"/>
      <c r="L85" s="14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95</v>
      </c>
      <c r="D86" s="38"/>
      <c r="E86" s="38"/>
      <c r="F86" s="38"/>
      <c r="G86" s="38"/>
      <c r="H86" s="38"/>
      <c r="I86" s="144"/>
      <c r="J86" s="38"/>
      <c r="K86" s="38"/>
      <c r="L86" s="14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67" t="str">
        <f>E11</f>
        <v xml:space="preserve">2020-019-D2-04-15 - TPS -1.4.9.- Slaboproud - AVT </v>
      </c>
      <c r="F87" s="38"/>
      <c r="G87" s="38"/>
      <c r="H87" s="38"/>
      <c r="I87" s="144"/>
      <c r="J87" s="38"/>
      <c r="K87" s="38"/>
      <c r="L87" s="14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144"/>
      <c r="J88" s="38"/>
      <c r="K88" s="38"/>
      <c r="L88" s="14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21</v>
      </c>
      <c r="D89" s="38"/>
      <c r="E89" s="38"/>
      <c r="F89" s="25" t="str">
        <f>F14</f>
        <v xml:space="preserve">KAMÝCKÁ 1176, PRAHA - SUCHDOL </v>
      </c>
      <c r="G89" s="38"/>
      <c r="H89" s="38"/>
      <c r="I89" s="147" t="s">
        <v>23</v>
      </c>
      <c r="J89" s="70" t="str">
        <f>IF(J14="","",J14)</f>
        <v>18. 6. 2020</v>
      </c>
      <c r="K89" s="38"/>
      <c r="L89" s="14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44"/>
      <c r="J90" s="38"/>
      <c r="K90" s="38"/>
      <c r="L90" s="14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40.05" customHeight="1">
      <c r="A91" s="36"/>
      <c r="B91" s="37"/>
      <c r="C91" s="30" t="s">
        <v>25</v>
      </c>
      <c r="D91" s="38"/>
      <c r="E91" s="38"/>
      <c r="F91" s="25" t="str">
        <f>E17</f>
        <v>ČZU V PRAZE, FAKULTA LESNICKÁ A DŘEVAŘSKÁ, Praha 6</v>
      </c>
      <c r="G91" s="38"/>
      <c r="H91" s="38"/>
      <c r="I91" s="147" t="s">
        <v>33</v>
      </c>
      <c r="J91" s="34" t="str">
        <f>E23</f>
        <v xml:space="preserve">Ing. Vladimír Čapka Gerstnerova 5/658 Praha 7 </v>
      </c>
      <c r="K91" s="38"/>
      <c r="L91" s="14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5.65" customHeight="1">
      <c r="A92" s="36"/>
      <c r="B92" s="37"/>
      <c r="C92" s="30" t="s">
        <v>31</v>
      </c>
      <c r="D92" s="38"/>
      <c r="E92" s="38"/>
      <c r="F92" s="25" t="str">
        <f>IF(E20="","",E20)</f>
        <v>Vyplň údaj</v>
      </c>
      <c r="G92" s="38"/>
      <c r="H92" s="38"/>
      <c r="I92" s="147" t="s">
        <v>36</v>
      </c>
      <c r="J92" s="34" t="str">
        <f>E26</f>
        <v>Ing. Dana Mlejnková</v>
      </c>
      <c r="K92" s="38"/>
      <c r="L92" s="14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144"/>
      <c r="J93" s="38"/>
      <c r="K93" s="38"/>
      <c r="L93" s="14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10" customFormat="1" ht="29.28" customHeight="1">
      <c r="A94" s="190"/>
      <c r="B94" s="191"/>
      <c r="C94" s="192" t="s">
        <v>114</v>
      </c>
      <c r="D94" s="193" t="s">
        <v>59</v>
      </c>
      <c r="E94" s="193" t="s">
        <v>55</v>
      </c>
      <c r="F94" s="193" t="s">
        <v>56</v>
      </c>
      <c r="G94" s="193" t="s">
        <v>115</v>
      </c>
      <c r="H94" s="193" t="s">
        <v>116</v>
      </c>
      <c r="I94" s="194" t="s">
        <v>117</v>
      </c>
      <c r="J94" s="193" t="s">
        <v>101</v>
      </c>
      <c r="K94" s="195" t="s">
        <v>118</v>
      </c>
      <c r="L94" s="196"/>
      <c r="M94" s="90" t="s">
        <v>19</v>
      </c>
      <c r="N94" s="91" t="s">
        <v>44</v>
      </c>
      <c r="O94" s="91" t="s">
        <v>119</v>
      </c>
      <c r="P94" s="91" t="s">
        <v>120</v>
      </c>
      <c r="Q94" s="91" t="s">
        <v>121</v>
      </c>
      <c r="R94" s="91" t="s">
        <v>122</v>
      </c>
      <c r="S94" s="91" t="s">
        <v>123</v>
      </c>
      <c r="T94" s="92" t="s">
        <v>124</v>
      </c>
      <c r="U94" s="190"/>
      <c r="V94" s="190"/>
      <c r="W94" s="190"/>
      <c r="X94" s="190"/>
      <c r="Y94" s="190"/>
      <c r="Z94" s="190"/>
      <c r="AA94" s="190"/>
      <c r="AB94" s="190"/>
      <c r="AC94" s="190"/>
      <c r="AD94" s="190"/>
      <c r="AE94" s="190"/>
    </row>
    <row r="95" s="2" customFormat="1" ht="22.8" customHeight="1">
      <c r="A95" s="36"/>
      <c r="B95" s="37"/>
      <c r="C95" s="97" t="s">
        <v>125</v>
      </c>
      <c r="D95" s="38"/>
      <c r="E95" s="38"/>
      <c r="F95" s="38"/>
      <c r="G95" s="38"/>
      <c r="H95" s="38"/>
      <c r="I95" s="144"/>
      <c r="J95" s="197">
        <f>BK95</f>
        <v>0</v>
      </c>
      <c r="K95" s="38"/>
      <c r="L95" s="42"/>
      <c r="M95" s="93"/>
      <c r="N95" s="198"/>
      <c r="O95" s="94"/>
      <c r="P95" s="199">
        <f>P96+P104+P112+P120+P127+P134+P142+P150+P157+P170</f>
        <v>0</v>
      </c>
      <c r="Q95" s="94"/>
      <c r="R95" s="199">
        <f>R96+R104+R112+R120+R127+R134+R142+R150+R157+R170</f>
        <v>0</v>
      </c>
      <c r="S95" s="94"/>
      <c r="T95" s="200">
        <f>T96+T104+T112+T120+T127+T134+T142+T150+T157+T170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73</v>
      </c>
      <c r="AU95" s="15" t="s">
        <v>102</v>
      </c>
      <c r="BK95" s="201">
        <f>BK96+BK104+BK112+BK120+BK127+BK134+BK142+BK150+BK157+BK170</f>
        <v>0</v>
      </c>
    </row>
    <row r="96" s="11" customFormat="1" ht="25.92" customHeight="1">
      <c r="A96" s="11"/>
      <c r="B96" s="202"/>
      <c r="C96" s="203"/>
      <c r="D96" s="204" t="s">
        <v>73</v>
      </c>
      <c r="E96" s="205" t="s">
        <v>126</v>
      </c>
      <c r="F96" s="205" t="s">
        <v>127</v>
      </c>
      <c r="G96" s="203"/>
      <c r="H96" s="203"/>
      <c r="I96" s="206"/>
      <c r="J96" s="207">
        <f>BK96</f>
        <v>0</v>
      </c>
      <c r="K96" s="203"/>
      <c r="L96" s="208"/>
      <c r="M96" s="209"/>
      <c r="N96" s="210"/>
      <c r="O96" s="210"/>
      <c r="P96" s="211">
        <f>SUM(P97:P103)</f>
        <v>0</v>
      </c>
      <c r="Q96" s="210"/>
      <c r="R96" s="211">
        <f>SUM(R97:R103)</f>
        <v>0</v>
      </c>
      <c r="S96" s="210"/>
      <c r="T96" s="212">
        <f>SUM(T97:T103)</f>
        <v>0</v>
      </c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R96" s="213" t="s">
        <v>81</v>
      </c>
      <c r="AT96" s="214" t="s">
        <v>73</v>
      </c>
      <c r="AU96" s="214" t="s">
        <v>74</v>
      </c>
      <c r="AY96" s="213" t="s">
        <v>128</v>
      </c>
      <c r="BK96" s="215">
        <f>SUM(BK97:BK103)</f>
        <v>0</v>
      </c>
    </row>
    <row r="97" s="2" customFormat="1" ht="33" customHeight="1">
      <c r="A97" s="36"/>
      <c r="B97" s="37"/>
      <c r="C97" s="216" t="s">
        <v>81</v>
      </c>
      <c r="D97" s="216" t="s">
        <v>129</v>
      </c>
      <c r="E97" s="217" t="s">
        <v>130</v>
      </c>
      <c r="F97" s="218" t="s">
        <v>131</v>
      </c>
      <c r="G97" s="219" t="s">
        <v>132</v>
      </c>
      <c r="H97" s="220">
        <v>1</v>
      </c>
      <c r="I97" s="221"/>
      <c r="J97" s="222">
        <f>ROUND(I97*H97,2)</f>
        <v>0</v>
      </c>
      <c r="K97" s="218" t="s">
        <v>19</v>
      </c>
      <c r="L97" s="223"/>
      <c r="M97" s="224" t="s">
        <v>19</v>
      </c>
      <c r="N97" s="225" t="s">
        <v>45</v>
      </c>
      <c r="O97" s="82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28" t="s">
        <v>133</v>
      </c>
      <c r="AT97" s="228" t="s">
        <v>129</v>
      </c>
      <c r="AU97" s="228" t="s">
        <v>81</v>
      </c>
      <c r="AY97" s="15" t="s">
        <v>128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15" t="s">
        <v>81</v>
      </c>
      <c r="BK97" s="229">
        <f>ROUND(I97*H97,2)</f>
        <v>0</v>
      </c>
      <c r="BL97" s="15" t="s">
        <v>134</v>
      </c>
      <c r="BM97" s="228" t="s">
        <v>135</v>
      </c>
    </row>
    <row r="98" s="2" customFormat="1" ht="21.75" customHeight="1">
      <c r="A98" s="36"/>
      <c r="B98" s="37"/>
      <c r="C98" s="216" t="s">
        <v>83</v>
      </c>
      <c r="D98" s="216" t="s">
        <v>129</v>
      </c>
      <c r="E98" s="217" t="s">
        <v>136</v>
      </c>
      <c r="F98" s="218" t="s">
        <v>137</v>
      </c>
      <c r="G98" s="219" t="s">
        <v>132</v>
      </c>
      <c r="H98" s="220">
        <v>1</v>
      </c>
      <c r="I98" s="221"/>
      <c r="J98" s="222">
        <f>ROUND(I98*H98,2)</f>
        <v>0</v>
      </c>
      <c r="K98" s="218" t="s">
        <v>19</v>
      </c>
      <c r="L98" s="223"/>
      <c r="M98" s="224" t="s">
        <v>19</v>
      </c>
      <c r="N98" s="225" t="s">
        <v>45</v>
      </c>
      <c r="O98" s="82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8" t="s">
        <v>133</v>
      </c>
      <c r="AT98" s="228" t="s">
        <v>129</v>
      </c>
      <c r="AU98" s="228" t="s">
        <v>81</v>
      </c>
      <c r="AY98" s="15" t="s">
        <v>128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15" t="s">
        <v>81</v>
      </c>
      <c r="BK98" s="229">
        <f>ROUND(I98*H98,2)</f>
        <v>0</v>
      </c>
      <c r="BL98" s="15" t="s">
        <v>134</v>
      </c>
      <c r="BM98" s="228" t="s">
        <v>138</v>
      </c>
    </row>
    <row r="99" s="2" customFormat="1" ht="16.5" customHeight="1">
      <c r="A99" s="36"/>
      <c r="B99" s="37"/>
      <c r="C99" s="216" t="s">
        <v>139</v>
      </c>
      <c r="D99" s="216" t="s">
        <v>129</v>
      </c>
      <c r="E99" s="217" t="s">
        <v>140</v>
      </c>
      <c r="F99" s="218" t="s">
        <v>141</v>
      </c>
      <c r="G99" s="219" t="s">
        <v>132</v>
      </c>
      <c r="H99" s="220">
        <v>1</v>
      </c>
      <c r="I99" s="221"/>
      <c r="J99" s="222">
        <f>ROUND(I99*H99,2)</f>
        <v>0</v>
      </c>
      <c r="K99" s="218" t="s">
        <v>19</v>
      </c>
      <c r="L99" s="223"/>
      <c r="M99" s="224" t="s">
        <v>19</v>
      </c>
      <c r="N99" s="225" t="s">
        <v>45</v>
      </c>
      <c r="O99" s="82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8" t="s">
        <v>133</v>
      </c>
      <c r="AT99" s="228" t="s">
        <v>129</v>
      </c>
      <c r="AU99" s="228" t="s">
        <v>81</v>
      </c>
      <c r="AY99" s="15" t="s">
        <v>128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15" t="s">
        <v>81</v>
      </c>
      <c r="BK99" s="229">
        <f>ROUND(I99*H99,2)</f>
        <v>0</v>
      </c>
      <c r="BL99" s="15" t="s">
        <v>134</v>
      </c>
      <c r="BM99" s="228" t="s">
        <v>142</v>
      </c>
    </row>
    <row r="100" s="2" customFormat="1" ht="21.75" customHeight="1">
      <c r="A100" s="36"/>
      <c r="B100" s="37"/>
      <c r="C100" s="216" t="s">
        <v>143</v>
      </c>
      <c r="D100" s="216" t="s">
        <v>129</v>
      </c>
      <c r="E100" s="217" t="s">
        <v>144</v>
      </c>
      <c r="F100" s="218" t="s">
        <v>145</v>
      </c>
      <c r="G100" s="219" t="s">
        <v>132</v>
      </c>
      <c r="H100" s="220">
        <v>1</v>
      </c>
      <c r="I100" s="221"/>
      <c r="J100" s="222">
        <f>ROUND(I100*H100,2)</f>
        <v>0</v>
      </c>
      <c r="K100" s="218" t="s">
        <v>19</v>
      </c>
      <c r="L100" s="223"/>
      <c r="M100" s="224" t="s">
        <v>19</v>
      </c>
      <c r="N100" s="225" t="s">
        <v>45</v>
      </c>
      <c r="O100" s="82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28" t="s">
        <v>133</v>
      </c>
      <c r="AT100" s="228" t="s">
        <v>129</v>
      </c>
      <c r="AU100" s="228" t="s">
        <v>81</v>
      </c>
      <c r="AY100" s="15" t="s">
        <v>128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15" t="s">
        <v>81</v>
      </c>
      <c r="BK100" s="229">
        <f>ROUND(I100*H100,2)</f>
        <v>0</v>
      </c>
      <c r="BL100" s="15" t="s">
        <v>134</v>
      </c>
      <c r="BM100" s="228" t="s">
        <v>146</v>
      </c>
    </row>
    <row r="101" s="2" customFormat="1" ht="21.75" customHeight="1">
      <c r="A101" s="36"/>
      <c r="B101" s="37"/>
      <c r="C101" s="216" t="s">
        <v>147</v>
      </c>
      <c r="D101" s="216" t="s">
        <v>129</v>
      </c>
      <c r="E101" s="217" t="s">
        <v>148</v>
      </c>
      <c r="F101" s="218" t="s">
        <v>149</v>
      </c>
      <c r="G101" s="219" t="s">
        <v>132</v>
      </c>
      <c r="H101" s="220">
        <v>1</v>
      </c>
      <c r="I101" s="221"/>
      <c r="J101" s="222">
        <f>ROUND(I101*H101,2)</f>
        <v>0</v>
      </c>
      <c r="K101" s="218" t="s">
        <v>19</v>
      </c>
      <c r="L101" s="223"/>
      <c r="M101" s="224" t="s">
        <v>19</v>
      </c>
      <c r="N101" s="225" t="s">
        <v>45</v>
      </c>
      <c r="O101" s="82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28" t="s">
        <v>133</v>
      </c>
      <c r="AT101" s="228" t="s">
        <v>129</v>
      </c>
      <c r="AU101" s="228" t="s">
        <v>81</v>
      </c>
      <c r="AY101" s="15" t="s">
        <v>128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15" t="s">
        <v>81</v>
      </c>
      <c r="BK101" s="229">
        <f>ROUND(I101*H101,2)</f>
        <v>0</v>
      </c>
      <c r="BL101" s="15" t="s">
        <v>134</v>
      </c>
      <c r="BM101" s="228" t="s">
        <v>150</v>
      </c>
    </row>
    <row r="102" s="2" customFormat="1" ht="16.5" customHeight="1">
      <c r="A102" s="36"/>
      <c r="B102" s="37"/>
      <c r="C102" s="230" t="s">
        <v>151</v>
      </c>
      <c r="D102" s="230" t="s">
        <v>152</v>
      </c>
      <c r="E102" s="231" t="s">
        <v>153</v>
      </c>
      <c r="F102" s="232" t="s">
        <v>154</v>
      </c>
      <c r="G102" s="233" t="s">
        <v>132</v>
      </c>
      <c r="H102" s="234">
        <v>1</v>
      </c>
      <c r="I102" s="235"/>
      <c r="J102" s="236">
        <f>ROUND(I102*H102,2)</f>
        <v>0</v>
      </c>
      <c r="K102" s="232" t="s">
        <v>19</v>
      </c>
      <c r="L102" s="42"/>
      <c r="M102" s="237" t="s">
        <v>19</v>
      </c>
      <c r="N102" s="238" t="s">
        <v>45</v>
      </c>
      <c r="O102" s="82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8" t="s">
        <v>134</v>
      </c>
      <c r="AT102" s="228" t="s">
        <v>152</v>
      </c>
      <c r="AU102" s="228" t="s">
        <v>81</v>
      </c>
      <c r="AY102" s="15" t="s">
        <v>128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15" t="s">
        <v>81</v>
      </c>
      <c r="BK102" s="229">
        <f>ROUND(I102*H102,2)</f>
        <v>0</v>
      </c>
      <c r="BL102" s="15" t="s">
        <v>134</v>
      </c>
      <c r="BM102" s="228" t="s">
        <v>155</v>
      </c>
    </row>
    <row r="103" s="2" customFormat="1" ht="16.5" customHeight="1">
      <c r="A103" s="36"/>
      <c r="B103" s="37"/>
      <c r="C103" s="230" t="s">
        <v>156</v>
      </c>
      <c r="D103" s="230" t="s">
        <v>152</v>
      </c>
      <c r="E103" s="231" t="s">
        <v>157</v>
      </c>
      <c r="F103" s="232" t="s">
        <v>158</v>
      </c>
      <c r="G103" s="233" t="s">
        <v>159</v>
      </c>
      <c r="H103" s="234">
        <v>16</v>
      </c>
      <c r="I103" s="235"/>
      <c r="J103" s="236">
        <f>ROUND(I103*H103,2)</f>
        <v>0</v>
      </c>
      <c r="K103" s="232" t="s">
        <v>19</v>
      </c>
      <c r="L103" s="42"/>
      <c r="M103" s="237" t="s">
        <v>19</v>
      </c>
      <c r="N103" s="238" t="s">
        <v>45</v>
      </c>
      <c r="O103" s="82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28" t="s">
        <v>134</v>
      </c>
      <c r="AT103" s="228" t="s">
        <v>152</v>
      </c>
      <c r="AU103" s="228" t="s">
        <v>81</v>
      </c>
      <c r="AY103" s="15" t="s">
        <v>128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15" t="s">
        <v>81</v>
      </c>
      <c r="BK103" s="229">
        <f>ROUND(I103*H103,2)</f>
        <v>0</v>
      </c>
      <c r="BL103" s="15" t="s">
        <v>134</v>
      </c>
      <c r="BM103" s="228" t="s">
        <v>160</v>
      </c>
    </row>
    <row r="104" s="11" customFormat="1" ht="25.92" customHeight="1">
      <c r="A104" s="11"/>
      <c r="B104" s="202"/>
      <c r="C104" s="203"/>
      <c r="D104" s="204" t="s">
        <v>73</v>
      </c>
      <c r="E104" s="205" t="s">
        <v>161</v>
      </c>
      <c r="F104" s="205" t="s">
        <v>162</v>
      </c>
      <c r="G104" s="203"/>
      <c r="H104" s="203"/>
      <c r="I104" s="206"/>
      <c r="J104" s="207">
        <f>BK104</f>
        <v>0</v>
      </c>
      <c r="K104" s="203"/>
      <c r="L104" s="208"/>
      <c r="M104" s="209"/>
      <c r="N104" s="210"/>
      <c r="O104" s="210"/>
      <c r="P104" s="211">
        <f>SUM(P105:P111)</f>
        <v>0</v>
      </c>
      <c r="Q104" s="210"/>
      <c r="R104" s="211">
        <f>SUM(R105:R111)</f>
        <v>0</v>
      </c>
      <c r="S104" s="210"/>
      <c r="T104" s="212">
        <f>SUM(T105:T111)</f>
        <v>0</v>
      </c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R104" s="213" t="s">
        <v>81</v>
      </c>
      <c r="AT104" s="214" t="s">
        <v>73</v>
      </c>
      <c r="AU104" s="214" t="s">
        <v>74</v>
      </c>
      <c r="AY104" s="213" t="s">
        <v>128</v>
      </c>
      <c r="BK104" s="215">
        <f>SUM(BK105:BK111)</f>
        <v>0</v>
      </c>
    </row>
    <row r="105" s="2" customFormat="1" ht="33" customHeight="1">
      <c r="A105" s="36"/>
      <c r="B105" s="37"/>
      <c r="C105" s="216" t="s">
        <v>163</v>
      </c>
      <c r="D105" s="216" t="s">
        <v>129</v>
      </c>
      <c r="E105" s="217" t="s">
        <v>164</v>
      </c>
      <c r="F105" s="218" t="s">
        <v>131</v>
      </c>
      <c r="G105" s="219" t="s">
        <v>132</v>
      </c>
      <c r="H105" s="220">
        <v>1</v>
      </c>
      <c r="I105" s="221"/>
      <c r="J105" s="222">
        <f>ROUND(I105*H105,2)</f>
        <v>0</v>
      </c>
      <c r="K105" s="218" t="s">
        <v>19</v>
      </c>
      <c r="L105" s="223"/>
      <c r="M105" s="224" t="s">
        <v>19</v>
      </c>
      <c r="N105" s="225" t="s">
        <v>45</v>
      </c>
      <c r="O105" s="82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28" t="s">
        <v>133</v>
      </c>
      <c r="AT105" s="228" t="s">
        <v>129</v>
      </c>
      <c r="AU105" s="228" t="s">
        <v>81</v>
      </c>
      <c r="AY105" s="15" t="s">
        <v>128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15" t="s">
        <v>81</v>
      </c>
      <c r="BK105" s="229">
        <f>ROUND(I105*H105,2)</f>
        <v>0</v>
      </c>
      <c r="BL105" s="15" t="s">
        <v>134</v>
      </c>
      <c r="BM105" s="228" t="s">
        <v>165</v>
      </c>
    </row>
    <row r="106" s="2" customFormat="1" ht="21.75" customHeight="1">
      <c r="A106" s="36"/>
      <c r="B106" s="37"/>
      <c r="C106" s="216" t="s">
        <v>166</v>
      </c>
      <c r="D106" s="216" t="s">
        <v>129</v>
      </c>
      <c r="E106" s="217" t="s">
        <v>167</v>
      </c>
      <c r="F106" s="218" t="s">
        <v>137</v>
      </c>
      <c r="G106" s="219" t="s">
        <v>132</v>
      </c>
      <c r="H106" s="220">
        <v>1</v>
      </c>
      <c r="I106" s="221"/>
      <c r="J106" s="222">
        <f>ROUND(I106*H106,2)</f>
        <v>0</v>
      </c>
      <c r="K106" s="218" t="s">
        <v>19</v>
      </c>
      <c r="L106" s="223"/>
      <c r="M106" s="224" t="s">
        <v>19</v>
      </c>
      <c r="N106" s="225" t="s">
        <v>45</v>
      </c>
      <c r="O106" s="82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28" t="s">
        <v>133</v>
      </c>
      <c r="AT106" s="228" t="s">
        <v>129</v>
      </c>
      <c r="AU106" s="228" t="s">
        <v>81</v>
      </c>
      <c r="AY106" s="15" t="s">
        <v>128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15" t="s">
        <v>81</v>
      </c>
      <c r="BK106" s="229">
        <f>ROUND(I106*H106,2)</f>
        <v>0</v>
      </c>
      <c r="BL106" s="15" t="s">
        <v>134</v>
      </c>
      <c r="BM106" s="228" t="s">
        <v>168</v>
      </c>
    </row>
    <row r="107" s="2" customFormat="1" ht="16.5" customHeight="1">
      <c r="A107" s="36"/>
      <c r="B107" s="37"/>
      <c r="C107" s="216" t="s">
        <v>169</v>
      </c>
      <c r="D107" s="216" t="s">
        <v>129</v>
      </c>
      <c r="E107" s="217" t="s">
        <v>170</v>
      </c>
      <c r="F107" s="218" t="s">
        <v>141</v>
      </c>
      <c r="G107" s="219" t="s">
        <v>132</v>
      </c>
      <c r="H107" s="220">
        <v>1</v>
      </c>
      <c r="I107" s="221"/>
      <c r="J107" s="222">
        <f>ROUND(I107*H107,2)</f>
        <v>0</v>
      </c>
      <c r="K107" s="218" t="s">
        <v>19</v>
      </c>
      <c r="L107" s="223"/>
      <c r="M107" s="224" t="s">
        <v>19</v>
      </c>
      <c r="N107" s="225" t="s">
        <v>45</v>
      </c>
      <c r="O107" s="82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28" t="s">
        <v>133</v>
      </c>
      <c r="AT107" s="228" t="s">
        <v>129</v>
      </c>
      <c r="AU107" s="228" t="s">
        <v>81</v>
      </c>
      <c r="AY107" s="15" t="s">
        <v>128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15" t="s">
        <v>81</v>
      </c>
      <c r="BK107" s="229">
        <f>ROUND(I107*H107,2)</f>
        <v>0</v>
      </c>
      <c r="BL107" s="15" t="s">
        <v>134</v>
      </c>
      <c r="BM107" s="228" t="s">
        <v>171</v>
      </c>
    </row>
    <row r="108" s="2" customFormat="1" ht="21.75" customHeight="1">
      <c r="A108" s="36"/>
      <c r="B108" s="37"/>
      <c r="C108" s="216" t="s">
        <v>172</v>
      </c>
      <c r="D108" s="216" t="s">
        <v>129</v>
      </c>
      <c r="E108" s="217" t="s">
        <v>173</v>
      </c>
      <c r="F108" s="218" t="s">
        <v>145</v>
      </c>
      <c r="G108" s="219" t="s">
        <v>132</v>
      </c>
      <c r="H108" s="220">
        <v>1</v>
      </c>
      <c r="I108" s="221"/>
      <c r="J108" s="222">
        <f>ROUND(I108*H108,2)</f>
        <v>0</v>
      </c>
      <c r="K108" s="218" t="s">
        <v>19</v>
      </c>
      <c r="L108" s="223"/>
      <c r="M108" s="224" t="s">
        <v>19</v>
      </c>
      <c r="N108" s="225" t="s">
        <v>45</v>
      </c>
      <c r="O108" s="82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8" t="s">
        <v>133</v>
      </c>
      <c r="AT108" s="228" t="s">
        <v>129</v>
      </c>
      <c r="AU108" s="228" t="s">
        <v>81</v>
      </c>
      <c r="AY108" s="15" t="s">
        <v>128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15" t="s">
        <v>81</v>
      </c>
      <c r="BK108" s="229">
        <f>ROUND(I108*H108,2)</f>
        <v>0</v>
      </c>
      <c r="BL108" s="15" t="s">
        <v>134</v>
      </c>
      <c r="BM108" s="228" t="s">
        <v>174</v>
      </c>
    </row>
    <row r="109" s="2" customFormat="1" ht="21.75" customHeight="1">
      <c r="A109" s="36"/>
      <c r="B109" s="37"/>
      <c r="C109" s="216" t="s">
        <v>175</v>
      </c>
      <c r="D109" s="216" t="s">
        <v>129</v>
      </c>
      <c r="E109" s="217" t="s">
        <v>176</v>
      </c>
      <c r="F109" s="218" t="s">
        <v>149</v>
      </c>
      <c r="G109" s="219" t="s">
        <v>132</v>
      </c>
      <c r="H109" s="220">
        <v>1</v>
      </c>
      <c r="I109" s="221"/>
      <c r="J109" s="222">
        <f>ROUND(I109*H109,2)</f>
        <v>0</v>
      </c>
      <c r="K109" s="218" t="s">
        <v>19</v>
      </c>
      <c r="L109" s="223"/>
      <c r="M109" s="224" t="s">
        <v>19</v>
      </c>
      <c r="N109" s="225" t="s">
        <v>45</v>
      </c>
      <c r="O109" s="82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28" t="s">
        <v>133</v>
      </c>
      <c r="AT109" s="228" t="s">
        <v>129</v>
      </c>
      <c r="AU109" s="228" t="s">
        <v>81</v>
      </c>
      <c r="AY109" s="15" t="s">
        <v>128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15" t="s">
        <v>81</v>
      </c>
      <c r="BK109" s="229">
        <f>ROUND(I109*H109,2)</f>
        <v>0</v>
      </c>
      <c r="BL109" s="15" t="s">
        <v>134</v>
      </c>
      <c r="BM109" s="228" t="s">
        <v>177</v>
      </c>
    </row>
    <row r="110" s="2" customFormat="1" ht="16.5" customHeight="1">
      <c r="A110" s="36"/>
      <c r="B110" s="37"/>
      <c r="C110" s="216" t="s">
        <v>178</v>
      </c>
      <c r="D110" s="216" t="s">
        <v>129</v>
      </c>
      <c r="E110" s="217" t="s">
        <v>179</v>
      </c>
      <c r="F110" s="218" t="s">
        <v>154</v>
      </c>
      <c r="G110" s="219" t="s">
        <v>132</v>
      </c>
      <c r="H110" s="220">
        <v>1</v>
      </c>
      <c r="I110" s="221"/>
      <c r="J110" s="222">
        <f>ROUND(I110*H110,2)</f>
        <v>0</v>
      </c>
      <c r="K110" s="218" t="s">
        <v>19</v>
      </c>
      <c r="L110" s="223"/>
      <c r="M110" s="224" t="s">
        <v>19</v>
      </c>
      <c r="N110" s="225" t="s">
        <v>45</v>
      </c>
      <c r="O110" s="82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28" t="s">
        <v>133</v>
      </c>
      <c r="AT110" s="228" t="s">
        <v>129</v>
      </c>
      <c r="AU110" s="228" t="s">
        <v>81</v>
      </c>
      <c r="AY110" s="15" t="s">
        <v>128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15" t="s">
        <v>81</v>
      </c>
      <c r="BK110" s="229">
        <f>ROUND(I110*H110,2)</f>
        <v>0</v>
      </c>
      <c r="BL110" s="15" t="s">
        <v>134</v>
      </c>
      <c r="BM110" s="228" t="s">
        <v>180</v>
      </c>
    </row>
    <row r="111" s="2" customFormat="1" ht="16.5" customHeight="1">
      <c r="A111" s="36"/>
      <c r="B111" s="37"/>
      <c r="C111" s="230" t="s">
        <v>181</v>
      </c>
      <c r="D111" s="230" t="s">
        <v>152</v>
      </c>
      <c r="E111" s="231" t="s">
        <v>182</v>
      </c>
      <c r="F111" s="232" t="s">
        <v>158</v>
      </c>
      <c r="G111" s="233" t="s">
        <v>159</v>
      </c>
      <c r="H111" s="234">
        <v>16</v>
      </c>
      <c r="I111" s="235"/>
      <c r="J111" s="236">
        <f>ROUND(I111*H111,2)</f>
        <v>0</v>
      </c>
      <c r="K111" s="232" t="s">
        <v>19</v>
      </c>
      <c r="L111" s="42"/>
      <c r="M111" s="237" t="s">
        <v>19</v>
      </c>
      <c r="N111" s="238" t="s">
        <v>45</v>
      </c>
      <c r="O111" s="82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28" t="s">
        <v>134</v>
      </c>
      <c r="AT111" s="228" t="s">
        <v>152</v>
      </c>
      <c r="AU111" s="228" t="s">
        <v>81</v>
      </c>
      <c r="AY111" s="15" t="s">
        <v>128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15" t="s">
        <v>81</v>
      </c>
      <c r="BK111" s="229">
        <f>ROUND(I111*H111,2)</f>
        <v>0</v>
      </c>
      <c r="BL111" s="15" t="s">
        <v>134</v>
      </c>
      <c r="BM111" s="228" t="s">
        <v>183</v>
      </c>
    </row>
    <row r="112" s="11" customFormat="1" ht="25.92" customHeight="1">
      <c r="A112" s="11"/>
      <c r="B112" s="202"/>
      <c r="C112" s="203"/>
      <c r="D112" s="204" t="s">
        <v>73</v>
      </c>
      <c r="E112" s="205" t="s">
        <v>184</v>
      </c>
      <c r="F112" s="205" t="s">
        <v>185</v>
      </c>
      <c r="G112" s="203"/>
      <c r="H112" s="203"/>
      <c r="I112" s="206"/>
      <c r="J112" s="207">
        <f>BK112</f>
        <v>0</v>
      </c>
      <c r="K112" s="203"/>
      <c r="L112" s="208"/>
      <c r="M112" s="209"/>
      <c r="N112" s="210"/>
      <c r="O112" s="210"/>
      <c r="P112" s="211">
        <f>SUM(P113:P119)</f>
        <v>0</v>
      </c>
      <c r="Q112" s="210"/>
      <c r="R112" s="211">
        <f>SUM(R113:R119)</f>
        <v>0</v>
      </c>
      <c r="S112" s="210"/>
      <c r="T112" s="212">
        <f>SUM(T113:T119)</f>
        <v>0</v>
      </c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R112" s="213" t="s">
        <v>81</v>
      </c>
      <c r="AT112" s="214" t="s">
        <v>73</v>
      </c>
      <c r="AU112" s="214" t="s">
        <v>74</v>
      </c>
      <c r="AY112" s="213" t="s">
        <v>128</v>
      </c>
      <c r="BK112" s="215">
        <f>SUM(BK113:BK119)</f>
        <v>0</v>
      </c>
    </row>
    <row r="113" s="2" customFormat="1" ht="33" customHeight="1">
      <c r="A113" s="36"/>
      <c r="B113" s="37"/>
      <c r="C113" s="216" t="s">
        <v>8</v>
      </c>
      <c r="D113" s="216" t="s">
        <v>129</v>
      </c>
      <c r="E113" s="217" t="s">
        <v>186</v>
      </c>
      <c r="F113" s="218" t="s">
        <v>131</v>
      </c>
      <c r="G113" s="219" t="s">
        <v>132</v>
      </c>
      <c r="H113" s="220">
        <v>1</v>
      </c>
      <c r="I113" s="221"/>
      <c r="J113" s="222">
        <f>ROUND(I113*H113,2)</f>
        <v>0</v>
      </c>
      <c r="K113" s="218" t="s">
        <v>19</v>
      </c>
      <c r="L113" s="223"/>
      <c r="M113" s="224" t="s">
        <v>19</v>
      </c>
      <c r="N113" s="225" t="s">
        <v>45</v>
      </c>
      <c r="O113" s="82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28" t="s">
        <v>133</v>
      </c>
      <c r="AT113" s="228" t="s">
        <v>129</v>
      </c>
      <c r="AU113" s="228" t="s">
        <v>81</v>
      </c>
      <c r="AY113" s="15" t="s">
        <v>128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15" t="s">
        <v>81</v>
      </c>
      <c r="BK113" s="229">
        <f>ROUND(I113*H113,2)</f>
        <v>0</v>
      </c>
      <c r="BL113" s="15" t="s">
        <v>134</v>
      </c>
      <c r="BM113" s="228" t="s">
        <v>187</v>
      </c>
    </row>
    <row r="114" s="2" customFormat="1" ht="21.75" customHeight="1">
      <c r="A114" s="36"/>
      <c r="B114" s="37"/>
      <c r="C114" s="216" t="s">
        <v>134</v>
      </c>
      <c r="D114" s="216" t="s">
        <v>129</v>
      </c>
      <c r="E114" s="217" t="s">
        <v>188</v>
      </c>
      <c r="F114" s="218" t="s">
        <v>137</v>
      </c>
      <c r="G114" s="219" t="s">
        <v>132</v>
      </c>
      <c r="H114" s="220">
        <v>1</v>
      </c>
      <c r="I114" s="221"/>
      <c r="J114" s="222">
        <f>ROUND(I114*H114,2)</f>
        <v>0</v>
      </c>
      <c r="K114" s="218" t="s">
        <v>19</v>
      </c>
      <c r="L114" s="223"/>
      <c r="M114" s="224" t="s">
        <v>19</v>
      </c>
      <c r="N114" s="225" t="s">
        <v>45</v>
      </c>
      <c r="O114" s="82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28" t="s">
        <v>133</v>
      </c>
      <c r="AT114" s="228" t="s">
        <v>129</v>
      </c>
      <c r="AU114" s="228" t="s">
        <v>81</v>
      </c>
      <c r="AY114" s="15" t="s">
        <v>128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15" t="s">
        <v>81</v>
      </c>
      <c r="BK114" s="229">
        <f>ROUND(I114*H114,2)</f>
        <v>0</v>
      </c>
      <c r="BL114" s="15" t="s">
        <v>134</v>
      </c>
      <c r="BM114" s="228" t="s">
        <v>189</v>
      </c>
    </row>
    <row r="115" s="2" customFormat="1" ht="16.5" customHeight="1">
      <c r="A115" s="36"/>
      <c r="B115" s="37"/>
      <c r="C115" s="216" t="s">
        <v>190</v>
      </c>
      <c r="D115" s="216" t="s">
        <v>129</v>
      </c>
      <c r="E115" s="217" t="s">
        <v>191</v>
      </c>
      <c r="F115" s="218" t="s">
        <v>141</v>
      </c>
      <c r="G115" s="219" t="s">
        <v>132</v>
      </c>
      <c r="H115" s="220">
        <v>1</v>
      </c>
      <c r="I115" s="221"/>
      <c r="J115" s="222">
        <f>ROUND(I115*H115,2)</f>
        <v>0</v>
      </c>
      <c r="K115" s="218" t="s">
        <v>19</v>
      </c>
      <c r="L115" s="223"/>
      <c r="M115" s="224" t="s">
        <v>19</v>
      </c>
      <c r="N115" s="225" t="s">
        <v>45</v>
      </c>
      <c r="O115" s="82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28" t="s">
        <v>133</v>
      </c>
      <c r="AT115" s="228" t="s">
        <v>129</v>
      </c>
      <c r="AU115" s="228" t="s">
        <v>81</v>
      </c>
      <c r="AY115" s="15" t="s">
        <v>128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15" t="s">
        <v>81</v>
      </c>
      <c r="BK115" s="229">
        <f>ROUND(I115*H115,2)</f>
        <v>0</v>
      </c>
      <c r="BL115" s="15" t="s">
        <v>134</v>
      </c>
      <c r="BM115" s="228" t="s">
        <v>192</v>
      </c>
    </row>
    <row r="116" s="2" customFormat="1" ht="21.75" customHeight="1">
      <c r="A116" s="36"/>
      <c r="B116" s="37"/>
      <c r="C116" s="216" t="s">
        <v>193</v>
      </c>
      <c r="D116" s="216" t="s">
        <v>129</v>
      </c>
      <c r="E116" s="217" t="s">
        <v>194</v>
      </c>
      <c r="F116" s="218" t="s">
        <v>145</v>
      </c>
      <c r="G116" s="219" t="s">
        <v>132</v>
      </c>
      <c r="H116" s="220">
        <v>1</v>
      </c>
      <c r="I116" s="221"/>
      <c r="J116" s="222">
        <f>ROUND(I116*H116,2)</f>
        <v>0</v>
      </c>
      <c r="K116" s="218" t="s">
        <v>19</v>
      </c>
      <c r="L116" s="223"/>
      <c r="M116" s="224" t="s">
        <v>19</v>
      </c>
      <c r="N116" s="225" t="s">
        <v>45</v>
      </c>
      <c r="O116" s="82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28" t="s">
        <v>133</v>
      </c>
      <c r="AT116" s="228" t="s">
        <v>129</v>
      </c>
      <c r="AU116" s="228" t="s">
        <v>81</v>
      </c>
      <c r="AY116" s="15" t="s">
        <v>128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15" t="s">
        <v>81</v>
      </c>
      <c r="BK116" s="229">
        <f>ROUND(I116*H116,2)</f>
        <v>0</v>
      </c>
      <c r="BL116" s="15" t="s">
        <v>134</v>
      </c>
      <c r="BM116" s="228" t="s">
        <v>195</v>
      </c>
    </row>
    <row r="117" s="2" customFormat="1" ht="21.75" customHeight="1">
      <c r="A117" s="36"/>
      <c r="B117" s="37"/>
      <c r="C117" s="216" t="s">
        <v>196</v>
      </c>
      <c r="D117" s="216" t="s">
        <v>129</v>
      </c>
      <c r="E117" s="217" t="s">
        <v>197</v>
      </c>
      <c r="F117" s="218" t="s">
        <v>149</v>
      </c>
      <c r="G117" s="219" t="s">
        <v>132</v>
      </c>
      <c r="H117" s="220">
        <v>1</v>
      </c>
      <c r="I117" s="221"/>
      <c r="J117" s="222">
        <f>ROUND(I117*H117,2)</f>
        <v>0</v>
      </c>
      <c r="K117" s="218" t="s">
        <v>19</v>
      </c>
      <c r="L117" s="223"/>
      <c r="M117" s="224" t="s">
        <v>19</v>
      </c>
      <c r="N117" s="225" t="s">
        <v>45</v>
      </c>
      <c r="O117" s="82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28" t="s">
        <v>133</v>
      </c>
      <c r="AT117" s="228" t="s">
        <v>129</v>
      </c>
      <c r="AU117" s="228" t="s">
        <v>81</v>
      </c>
      <c r="AY117" s="15" t="s">
        <v>128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15" t="s">
        <v>81</v>
      </c>
      <c r="BK117" s="229">
        <f>ROUND(I117*H117,2)</f>
        <v>0</v>
      </c>
      <c r="BL117" s="15" t="s">
        <v>134</v>
      </c>
      <c r="BM117" s="228" t="s">
        <v>198</v>
      </c>
    </row>
    <row r="118" s="2" customFormat="1" ht="16.5" customHeight="1">
      <c r="A118" s="36"/>
      <c r="B118" s="37"/>
      <c r="C118" s="216" t="s">
        <v>199</v>
      </c>
      <c r="D118" s="216" t="s">
        <v>129</v>
      </c>
      <c r="E118" s="217" t="s">
        <v>200</v>
      </c>
      <c r="F118" s="218" t="s">
        <v>154</v>
      </c>
      <c r="G118" s="219" t="s">
        <v>132</v>
      </c>
      <c r="H118" s="220">
        <v>1</v>
      </c>
      <c r="I118" s="221"/>
      <c r="J118" s="222">
        <f>ROUND(I118*H118,2)</f>
        <v>0</v>
      </c>
      <c r="K118" s="218" t="s">
        <v>19</v>
      </c>
      <c r="L118" s="223"/>
      <c r="M118" s="224" t="s">
        <v>19</v>
      </c>
      <c r="N118" s="225" t="s">
        <v>45</v>
      </c>
      <c r="O118" s="82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28" t="s">
        <v>133</v>
      </c>
      <c r="AT118" s="228" t="s">
        <v>129</v>
      </c>
      <c r="AU118" s="228" t="s">
        <v>81</v>
      </c>
      <c r="AY118" s="15" t="s">
        <v>128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15" t="s">
        <v>81</v>
      </c>
      <c r="BK118" s="229">
        <f>ROUND(I118*H118,2)</f>
        <v>0</v>
      </c>
      <c r="BL118" s="15" t="s">
        <v>134</v>
      </c>
      <c r="BM118" s="228" t="s">
        <v>201</v>
      </c>
    </row>
    <row r="119" s="2" customFormat="1" ht="16.5" customHeight="1">
      <c r="A119" s="36"/>
      <c r="B119" s="37"/>
      <c r="C119" s="230" t="s">
        <v>7</v>
      </c>
      <c r="D119" s="230" t="s">
        <v>152</v>
      </c>
      <c r="E119" s="231" t="s">
        <v>202</v>
      </c>
      <c r="F119" s="232" t="s">
        <v>158</v>
      </c>
      <c r="G119" s="233" t="s">
        <v>159</v>
      </c>
      <c r="H119" s="234">
        <v>16</v>
      </c>
      <c r="I119" s="235"/>
      <c r="J119" s="236">
        <f>ROUND(I119*H119,2)</f>
        <v>0</v>
      </c>
      <c r="K119" s="232" t="s">
        <v>19</v>
      </c>
      <c r="L119" s="42"/>
      <c r="M119" s="237" t="s">
        <v>19</v>
      </c>
      <c r="N119" s="238" t="s">
        <v>45</v>
      </c>
      <c r="O119" s="82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8" t="s">
        <v>134</v>
      </c>
      <c r="AT119" s="228" t="s">
        <v>152</v>
      </c>
      <c r="AU119" s="228" t="s">
        <v>81</v>
      </c>
      <c r="AY119" s="15" t="s">
        <v>128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5" t="s">
        <v>81</v>
      </c>
      <c r="BK119" s="229">
        <f>ROUND(I119*H119,2)</f>
        <v>0</v>
      </c>
      <c r="BL119" s="15" t="s">
        <v>134</v>
      </c>
      <c r="BM119" s="228" t="s">
        <v>203</v>
      </c>
    </row>
    <row r="120" s="11" customFormat="1" ht="25.92" customHeight="1">
      <c r="A120" s="11"/>
      <c r="B120" s="202"/>
      <c r="C120" s="203"/>
      <c r="D120" s="204" t="s">
        <v>73</v>
      </c>
      <c r="E120" s="205" t="s">
        <v>204</v>
      </c>
      <c r="F120" s="205" t="s">
        <v>205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SUM(P121:P126)</f>
        <v>0</v>
      </c>
      <c r="Q120" s="210"/>
      <c r="R120" s="211">
        <f>SUM(R121:R126)</f>
        <v>0</v>
      </c>
      <c r="S120" s="210"/>
      <c r="T120" s="212">
        <f>SUM(T121:T126)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13" t="s">
        <v>81</v>
      </c>
      <c r="AT120" s="214" t="s">
        <v>73</v>
      </c>
      <c r="AU120" s="214" t="s">
        <v>74</v>
      </c>
      <c r="AY120" s="213" t="s">
        <v>128</v>
      </c>
      <c r="BK120" s="215">
        <f>SUM(BK121:BK126)</f>
        <v>0</v>
      </c>
    </row>
    <row r="121" s="2" customFormat="1" ht="21.75" customHeight="1">
      <c r="A121" s="36"/>
      <c r="B121" s="37"/>
      <c r="C121" s="216" t="s">
        <v>206</v>
      </c>
      <c r="D121" s="216" t="s">
        <v>129</v>
      </c>
      <c r="E121" s="217" t="s">
        <v>207</v>
      </c>
      <c r="F121" s="218" t="s">
        <v>145</v>
      </c>
      <c r="G121" s="219" t="s">
        <v>132</v>
      </c>
      <c r="H121" s="220">
        <v>1</v>
      </c>
      <c r="I121" s="221"/>
      <c r="J121" s="222">
        <f>ROUND(I121*H121,2)</f>
        <v>0</v>
      </c>
      <c r="K121" s="218" t="s">
        <v>19</v>
      </c>
      <c r="L121" s="223"/>
      <c r="M121" s="224" t="s">
        <v>19</v>
      </c>
      <c r="N121" s="225" t="s">
        <v>45</v>
      </c>
      <c r="O121" s="82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8" t="s">
        <v>133</v>
      </c>
      <c r="AT121" s="228" t="s">
        <v>129</v>
      </c>
      <c r="AU121" s="228" t="s">
        <v>81</v>
      </c>
      <c r="AY121" s="15" t="s">
        <v>128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5" t="s">
        <v>81</v>
      </c>
      <c r="BK121" s="229">
        <f>ROUND(I121*H121,2)</f>
        <v>0</v>
      </c>
      <c r="BL121" s="15" t="s">
        <v>134</v>
      </c>
      <c r="BM121" s="228" t="s">
        <v>208</v>
      </c>
    </row>
    <row r="122" s="2" customFormat="1" ht="21.75" customHeight="1">
      <c r="A122" s="36"/>
      <c r="B122" s="37"/>
      <c r="C122" s="216" t="s">
        <v>209</v>
      </c>
      <c r="D122" s="216" t="s">
        <v>129</v>
      </c>
      <c r="E122" s="217" t="s">
        <v>210</v>
      </c>
      <c r="F122" s="218" t="s">
        <v>149</v>
      </c>
      <c r="G122" s="219" t="s">
        <v>132</v>
      </c>
      <c r="H122" s="220">
        <v>2</v>
      </c>
      <c r="I122" s="221"/>
      <c r="J122" s="222">
        <f>ROUND(I122*H122,2)</f>
        <v>0</v>
      </c>
      <c r="K122" s="218" t="s">
        <v>19</v>
      </c>
      <c r="L122" s="223"/>
      <c r="M122" s="224" t="s">
        <v>19</v>
      </c>
      <c r="N122" s="225" t="s">
        <v>45</v>
      </c>
      <c r="O122" s="82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8" t="s">
        <v>133</v>
      </c>
      <c r="AT122" s="228" t="s">
        <v>129</v>
      </c>
      <c r="AU122" s="228" t="s">
        <v>81</v>
      </c>
      <c r="AY122" s="15" t="s">
        <v>128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5" t="s">
        <v>81</v>
      </c>
      <c r="BK122" s="229">
        <f>ROUND(I122*H122,2)</f>
        <v>0</v>
      </c>
      <c r="BL122" s="15" t="s">
        <v>134</v>
      </c>
      <c r="BM122" s="228" t="s">
        <v>211</v>
      </c>
    </row>
    <row r="123" s="2" customFormat="1" ht="16.5" customHeight="1">
      <c r="A123" s="36"/>
      <c r="B123" s="37"/>
      <c r="C123" s="216" t="s">
        <v>212</v>
      </c>
      <c r="D123" s="216" t="s">
        <v>129</v>
      </c>
      <c r="E123" s="217" t="s">
        <v>213</v>
      </c>
      <c r="F123" s="218" t="s">
        <v>154</v>
      </c>
      <c r="G123" s="219" t="s">
        <v>214</v>
      </c>
      <c r="H123" s="220">
        <v>1</v>
      </c>
      <c r="I123" s="221"/>
      <c r="J123" s="222">
        <f>ROUND(I123*H123,2)</f>
        <v>0</v>
      </c>
      <c r="K123" s="218" t="s">
        <v>19</v>
      </c>
      <c r="L123" s="223"/>
      <c r="M123" s="224" t="s">
        <v>19</v>
      </c>
      <c r="N123" s="225" t="s">
        <v>45</v>
      </c>
      <c r="O123" s="82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8" t="s">
        <v>133</v>
      </c>
      <c r="AT123" s="228" t="s">
        <v>129</v>
      </c>
      <c r="AU123" s="228" t="s">
        <v>81</v>
      </c>
      <c r="AY123" s="15" t="s">
        <v>128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5" t="s">
        <v>81</v>
      </c>
      <c r="BK123" s="229">
        <f>ROUND(I123*H123,2)</f>
        <v>0</v>
      </c>
      <c r="BL123" s="15" t="s">
        <v>134</v>
      </c>
      <c r="BM123" s="228" t="s">
        <v>215</v>
      </c>
    </row>
    <row r="124" s="2" customFormat="1" ht="16.5" customHeight="1">
      <c r="A124" s="36"/>
      <c r="B124" s="37"/>
      <c r="C124" s="230" t="s">
        <v>216</v>
      </c>
      <c r="D124" s="230" t="s">
        <v>152</v>
      </c>
      <c r="E124" s="231" t="s">
        <v>217</v>
      </c>
      <c r="F124" s="232" t="s">
        <v>218</v>
      </c>
      <c r="G124" s="233" t="s">
        <v>159</v>
      </c>
      <c r="H124" s="234">
        <v>32</v>
      </c>
      <c r="I124" s="235"/>
      <c r="J124" s="236">
        <f>ROUND(I124*H124,2)</f>
        <v>0</v>
      </c>
      <c r="K124" s="232" t="s">
        <v>19</v>
      </c>
      <c r="L124" s="42"/>
      <c r="M124" s="237" t="s">
        <v>19</v>
      </c>
      <c r="N124" s="238" t="s">
        <v>45</v>
      </c>
      <c r="O124" s="82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8" t="s">
        <v>134</v>
      </c>
      <c r="AT124" s="228" t="s">
        <v>152</v>
      </c>
      <c r="AU124" s="228" t="s">
        <v>81</v>
      </c>
      <c r="AY124" s="15" t="s">
        <v>128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5" t="s">
        <v>81</v>
      </c>
      <c r="BK124" s="229">
        <f>ROUND(I124*H124,2)</f>
        <v>0</v>
      </c>
      <c r="BL124" s="15" t="s">
        <v>134</v>
      </c>
      <c r="BM124" s="228" t="s">
        <v>219</v>
      </c>
    </row>
    <row r="125" s="2" customFormat="1" ht="16.5" customHeight="1">
      <c r="A125" s="36"/>
      <c r="B125" s="37"/>
      <c r="C125" s="230" t="s">
        <v>220</v>
      </c>
      <c r="D125" s="230" t="s">
        <v>152</v>
      </c>
      <c r="E125" s="231" t="s">
        <v>221</v>
      </c>
      <c r="F125" s="232" t="s">
        <v>222</v>
      </c>
      <c r="G125" s="233" t="s">
        <v>159</v>
      </c>
      <c r="H125" s="234">
        <v>48</v>
      </c>
      <c r="I125" s="235"/>
      <c r="J125" s="236">
        <f>ROUND(I125*H125,2)</f>
        <v>0</v>
      </c>
      <c r="K125" s="232" t="s">
        <v>19</v>
      </c>
      <c r="L125" s="42"/>
      <c r="M125" s="237" t="s">
        <v>19</v>
      </c>
      <c r="N125" s="238" t="s">
        <v>45</v>
      </c>
      <c r="O125" s="82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8" t="s">
        <v>134</v>
      </c>
      <c r="AT125" s="228" t="s">
        <v>152</v>
      </c>
      <c r="AU125" s="228" t="s">
        <v>81</v>
      </c>
      <c r="AY125" s="15" t="s">
        <v>128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5" t="s">
        <v>81</v>
      </c>
      <c r="BK125" s="229">
        <f>ROUND(I125*H125,2)</f>
        <v>0</v>
      </c>
      <c r="BL125" s="15" t="s">
        <v>134</v>
      </c>
      <c r="BM125" s="228" t="s">
        <v>223</v>
      </c>
    </row>
    <row r="126" s="2" customFormat="1" ht="16.5" customHeight="1">
      <c r="A126" s="36"/>
      <c r="B126" s="37"/>
      <c r="C126" s="230" t="s">
        <v>224</v>
      </c>
      <c r="D126" s="230" t="s">
        <v>152</v>
      </c>
      <c r="E126" s="231" t="s">
        <v>225</v>
      </c>
      <c r="F126" s="232" t="s">
        <v>226</v>
      </c>
      <c r="G126" s="233" t="s">
        <v>159</v>
      </c>
      <c r="H126" s="234">
        <v>8</v>
      </c>
      <c r="I126" s="235"/>
      <c r="J126" s="236">
        <f>ROUND(I126*H126,2)</f>
        <v>0</v>
      </c>
      <c r="K126" s="232" t="s">
        <v>19</v>
      </c>
      <c r="L126" s="42"/>
      <c r="M126" s="237" t="s">
        <v>19</v>
      </c>
      <c r="N126" s="238" t="s">
        <v>45</v>
      </c>
      <c r="O126" s="82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8" t="s">
        <v>134</v>
      </c>
      <c r="AT126" s="228" t="s">
        <v>152</v>
      </c>
      <c r="AU126" s="228" t="s">
        <v>81</v>
      </c>
      <c r="AY126" s="15" t="s">
        <v>128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5" t="s">
        <v>81</v>
      </c>
      <c r="BK126" s="229">
        <f>ROUND(I126*H126,2)</f>
        <v>0</v>
      </c>
      <c r="BL126" s="15" t="s">
        <v>134</v>
      </c>
      <c r="BM126" s="228" t="s">
        <v>227</v>
      </c>
    </row>
    <row r="127" s="11" customFormat="1" ht="25.92" customHeight="1">
      <c r="A127" s="11"/>
      <c r="B127" s="202"/>
      <c r="C127" s="203"/>
      <c r="D127" s="204" t="s">
        <v>73</v>
      </c>
      <c r="E127" s="205" t="s">
        <v>228</v>
      </c>
      <c r="F127" s="205" t="s">
        <v>229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SUM(P128:P133)</f>
        <v>0</v>
      </c>
      <c r="Q127" s="210"/>
      <c r="R127" s="211">
        <f>SUM(R128:R133)</f>
        <v>0</v>
      </c>
      <c r="S127" s="210"/>
      <c r="T127" s="212">
        <f>SUM(T128:T133)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13" t="s">
        <v>81</v>
      </c>
      <c r="AT127" s="214" t="s">
        <v>73</v>
      </c>
      <c r="AU127" s="214" t="s">
        <v>74</v>
      </c>
      <c r="AY127" s="213" t="s">
        <v>128</v>
      </c>
      <c r="BK127" s="215">
        <f>SUM(BK128:BK133)</f>
        <v>0</v>
      </c>
    </row>
    <row r="128" s="2" customFormat="1" ht="21.75" customHeight="1">
      <c r="A128" s="36"/>
      <c r="B128" s="37"/>
      <c r="C128" s="216" t="s">
        <v>230</v>
      </c>
      <c r="D128" s="216" t="s">
        <v>129</v>
      </c>
      <c r="E128" s="217" t="s">
        <v>231</v>
      </c>
      <c r="F128" s="218" t="s">
        <v>145</v>
      </c>
      <c r="G128" s="219" t="s">
        <v>132</v>
      </c>
      <c r="H128" s="220">
        <v>1</v>
      </c>
      <c r="I128" s="221"/>
      <c r="J128" s="222">
        <f>ROUND(I128*H128,2)</f>
        <v>0</v>
      </c>
      <c r="K128" s="218" t="s">
        <v>19</v>
      </c>
      <c r="L128" s="223"/>
      <c r="M128" s="224" t="s">
        <v>19</v>
      </c>
      <c r="N128" s="225" t="s">
        <v>45</v>
      </c>
      <c r="O128" s="82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8" t="s">
        <v>133</v>
      </c>
      <c r="AT128" s="228" t="s">
        <v>129</v>
      </c>
      <c r="AU128" s="228" t="s">
        <v>81</v>
      </c>
      <c r="AY128" s="15" t="s">
        <v>128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5" t="s">
        <v>81</v>
      </c>
      <c r="BK128" s="229">
        <f>ROUND(I128*H128,2)</f>
        <v>0</v>
      </c>
      <c r="BL128" s="15" t="s">
        <v>134</v>
      </c>
      <c r="BM128" s="228" t="s">
        <v>232</v>
      </c>
    </row>
    <row r="129" s="2" customFormat="1" ht="21.75" customHeight="1">
      <c r="A129" s="36"/>
      <c r="B129" s="37"/>
      <c r="C129" s="216" t="s">
        <v>233</v>
      </c>
      <c r="D129" s="216" t="s">
        <v>129</v>
      </c>
      <c r="E129" s="217" t="s">
        <v>234</v>
      </c>
      <c r="F129" s="218" t="s">
        <v>149</v>
      </c>
      <c r="G129" s="219" t="s">
        <v>132</v>
      </c>
      <c r="H129" s="220">
        <v>2</v>
      </c>
      <c r="I129" s="221"/>
      <c r="J129" s="222">
        <f>ROUND(I129*H129,2)</f>
        <v>0</v>
      </c>
      <c r="K129" s="218" t="s">
        <v>19</v>
      </c>
      <c r="L129" s="223"/>
      <c r="M129" s="224" t="s">
        <v>19</v>
      </c>
      <c r="N129" s="225" t="s">
        <v>45</v>
      </c>
      <c r="O129" s="82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8" t="s">
        <v>133</v>
      </c>
      <c r="AT129" s="228" t="s">
        <v>129</v>
      </c>
      <c r="AU129" s="228" t="s">
        <v>81</v>
      </c>
      <c r="AY129" s="15" t="s">
        <v>128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5" t="s">
        <v>81</v>
      </c>
      <c r="BK129" s="229">
        <f>ROUND(I129*H129,2)</f>
        <v>0</v>
      </c>
      <c r="BL129" s="15" t="s">
        <v>134</v>
      </c>
      <c r="BM129" s="228" t="s">
        <v>235</v>
      </c>
    </row>
    <row r="130" s="2" customFormat="1" ht="16.5" customHeight="1">
      <c r="A130" s="36"/>
      <c r="B130" s="37"/>
      <c r="C130" s="216" t="s">
        <v>236</v>
      </c>
      <c r="D130" s="216" t="s">
        <v>129</v>
      </c>
      <c r="E130" s="217" t="s">
        <v>237</v>
      </c>
      <c r="F130" s="218" t="s">
        <v>154</v>
      </c>
      <c r="G130" s="219" t="s">
        <v>132</v>
      </c>
      <c r="H130" s="220">
        <v>1</v>
      </c>
      <c r="I130" s="221"/>
      <c r="J130" s="222">
        <f>ROUND(I130*H130,2)</f>
        <v>0</v>
      </c>
      <c r="K130" s="218" t="s">
        <v>19</v>
      </c>
      <c r="L130" s="223"/>
      <c r="M130" s="224" t="s">
        <v>19</v>
      </c>
      <c r="N130" s="225" t="s">
        <v>45</v>
      </c>
      <c r="O130" s="82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8" t="s">
        <v>133</v>
      </c>
      <c r="AT130" s="228" t="s">
        <v>129</v>
      </c>
      <c r="AU130" s="228" t="s">
        <v>81</v>
      </c>
      <c r="AY130" s="15" t="s">
        <v>128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5" t="s">
        <v>81</v>
      </c>
      <c r="BK130" s="229">
        <f>ROUND(I130*H130,2)</f>
        <v>0</v>
      </c>
      <c r="BL130" s="15" t="s">
        <v>134</v>
      </c>
      <c r="BM130" s="228" t="s">
        <v>238</v>
      </c>
    </row>
    <row r="131" s="2" customFormat="1" ht="16.5" customHeight="1">
      <c r="A131" s="36"/>
      <c r="B131" s="37"/>
      <c r="C131" s="230" t="s">
        <v>239</v>
      </c>
      <c r="D131" s="230" t="s">
        <v>152</v>
      </c>
      <c r="E131" s="231" t="s">
        <v>240</v>
      </c>
      <c r="F131" s="232" t="s">
        <v>218</v>
      </c>
      <c r="G131" s="233" t="s">
        <v>159</v>
      </c>
      <c r="H131" s="234">
        <v>32</v>
      </c>
      <c r="I131" s="235"/>
      <c r="J131" s="236">
        <f>ROUND(I131*H131,2)</f>
        <v>0</v>
      </c>
      <c r="K131" s="232" t="s">
        <v>19</v>
      </c>
      <c r="L131" s="42"/>
      <c r="M131" s="237" t="s">
        <v>19</v>
      </c>
      <c r="N131" s="238" t="s">
        <v>45</v>
      </c>
      <c r="O131" s="82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8" t="s">
        <v>134</v>
      </c>
      <c r="AT131" s="228" t="s">
        <v>152</v>
      </c>
      <c r="AU131" s="228" t="s">
        <v>81</v>
      </c>
      <c r="AY131" s="15" t="s">
        <v>128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5" t="s">
        <v>81</v>
      </c>
      <c r="BK131" s="229">
        <f>ROUND(I131*H131,2)</f>
        <v>0</v>
      </c>
      <c r="BL131" s="15" t="s">
        <v>134</v>
      </c>
      <c r="BM131" s="228" t="s">
        <v>241</v>
      </c>
    </row>
    <row r="132" s="2" customFormat="1" ht="16.5" customHeight="1">
      <c r="A132" s="36"/>
      <c r="B132" s="37"/>
      <c r="C132" s="230" t="s">
        <v>133</v>
      </c>
      <c r="D132" s="230" t="s">
        <v>152</v>
      </c>
      <c r="E132" s="231" t="s">
        <v>242</v>
      </c>
      <c r="F132" s="232" t="s">
        <v>222</v>
      </c>
      <c r="G132" s="233" t="s">
        <v>159</v>
      </c>
      <c r="H132" s="234">
        <v>48</v>
      </c>
      <c r="I132" s="235"/>
      <c r="J132" s="236">
        <f>ROUND(I132*H132,2)</f>
        <v>0</v>
      </c>
      <c r="K132" s="232" t="s">
        <v>19</v>
      </c>
      <c r="L132" s="42"/>
      <c r="M132" s="237" t="s">
        <v>19</v>
      </c>
      <c r="N132" s="238" t="s">
        <v>45</v>
      </c>
      <c r="O132" s="82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8" t="s">
        <v>134</v>
      </c>
      <c r="AT132" s="228" t="s">
        <v>152</v>
      </c>
      <c r="AU132" s="228" t="s">
        <v>81</v>
      </c>
      <c r="AY132" s="15" t="s">
        <v>128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5" t="s">
        <v>81</v>
      </c>
      <c r="BK132" s="229">
        <f>ROUND(I132*H132,2)</f>
        <v>0</v>
      </c>
      <c r="BL132" s="15" t="s">
        <v>134</v>
      </c>
      <c r="BM132" s="228" t="s">
        <v>243</v>
      </c>
    </row>
    <row r="133" s="2" customFormat="1" ht="16.5" customHeight="1">
      <c r="A133" s="36"/>
      <c r="B133" s="37"/>
      <c r="C133" s="230" t="s">
        <v>244</v>
      </c>
      <c r="D133" s="230" t="s">
        <v>152</v>
      </c>
      <c r="E133" s="231" t="s">
        <v>245</v>
      </c>
      <c r="F133" s="232" t="s">
        <v>226</v>
      </c>
      <c r="G133" s="233" t="s">
        <v>159</v>
      </c>
      <c r="H133" s="234">
        <v>8</v>
      </c>
      <c r="I133" s="235"/>
      <c r="J133" s="236">
        <f>ROUND(I133*H133,2)</f>
        <v>0</v>
      </c>
      <c r="K133" s="232" t="s">
        <v>19</v>
      </c>
      <c r="L133" s="42"/>
      <c r="M133" s="237" t="s">
        <v>19</v>
      </c>
      <c r="N133" s="238" t="s">
        <v>45</v>
      </c>
      <c r="O133" s="82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8" t="s">
        <v>134</v>
      </c>
      <c r="AT133" s="228" t="s">
        <v>152</v>
      </c>
      <c r="AU133" s="228" t="s">
        <v>81</v>
      </c>
      <c r="AY133" s="15" t="s">
        <v>128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5" t="s">
        <v>81</v>
      </c>
      <c r="BK133" s="229">
        <f>ROUND(I133*H133,2)</f>
        <v>0</v>
      </c>
      <c r="BL133" s="15" t="s">
        <v>134</v>
      </c>
      <c r="BM133" s="228" t="s">
        <v>246</v>
      </c>
    </row>
    <row r="134" s="11" customFormat="1" ht="25.92" customHeight="1">
      <c r="A134" s="11"/>
      <c r="B134" s="202"/>
      <c r="C134" s="203"/>
      <c r="D134" s="204" t="s">
        <v>73</v>
      </c>
      <c r="E134" s="205" t="s">
        <v>247</v>
      </c>
      <c r="F134" s="205" t="s">
        <v>248</v>
      </c>
      <c r="G134" s="203"/>
      <c r="H134" s="203"/>
      <c r="I134" s="206"/>
      <c r="J134" s="207">
        <f>BK134</f>
        <v>0</v>
      </c>
      <c r="K134" s="203"/>
      <c r="L134" s="208"/>
      <c r="M134" s="209"/>
      <c r="N134" s="210"/>
      <c r="O134" s="210"/>
      <c r="P134" s="211">
        <f>SUM(P135:P141)</f>
        <v>0</v>
      </c>
      <c r="Q134" s="210"/>
      <c r="R134" s="211">
        <f>SUM(R135:R141)</f>
        <v>0</v>
      </c>
      <c r="S134" s="210"/>
      <c r="T134" s="212">
        <f>SUM(T135:T141)</f>
        <v>0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13" t="s">
        <v>81</v>
      </c>
      <c r="AT134" s="214" t="s">
        <v>73</v>
      </c>
      <c r="AU134" s="214" t="s">
        <v>74</v>
      </c>
      <c r="AY134" s="213" t="s">
        <v>128</v>
      </c>
      <c r="BK134" s="215">
        <f>SUM(BK135:BK141)</f>
        <v>0</v>
      </c>
    </row>
    <row r="135" s="2" customFormat="1" ht="33" customHeight="1">
      <c r="A135" s="36"/>
      <c r="B135" s="37"/>
      <c r="C135" s="216" t="s">
        <v>249</v>
      </c>
      <c r="D135" s="216" t="s">
        <v>129</v>
      </c>
      <c r="E135" s="217" t="s">
        <v>250</v>
      </c>
      <c r="F135" s="218" t="s">
        <v>131</v>
      </c>
      <c r="G135" s="219" t="s">
        <v>132</v>
      </c>
      <c r="H135" s="220">
        <v>1</v>
      </c>
      <c r="I135" s="221"/>
      <c r="J135" s="222">
        <f>ROUND(I135*H135,2)</f>
        <v>0</v>
      </c>
      <c r="K135" s="218" t="s">
        <v>19</v>
      </c>
      <c r="L135" s="223"/>
      <c r="M135" s="224" t="s">
        <v>19</v>
      </c>
      <c r="N135" s="225" t="s">
        <v>45</v>
      </c>
      <c r="O135" s="82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8" t="s">
        <v>133</v>
      </c>
      <c r="AT135" s="228" t="s">
        <v>129</v>
      </c>
      <c r="AU135" s="228" t="s">
        <v>81</v>
      </c>
      <c r="AY135" s="15" t="s">
        <v>128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5" t="s">
        <v>81</v>
      </c>
      <c r="BK135" s="229">
        <f>ROUND(I135*H135,2)</f>
        <v>0</v>
      </c>
      <c r="BL135" s="15" t="s">
        <v>134</v>
      </c>
      <c r="BM135" s="228" t="s">
        <v>251</v>
      </c>
    </row>
    <row r="136" s="2" customFormat="1" ht="21.75" customHeight="1">
      <c r="A136" s="36"/>
      <c r="B136" s="37"/>
      <c r="C136" s="216" t="s">
        <v>252</v>
      </c>
      <c r="D136" s="216" t="s">
        <v>129</v>
      </c>
      <c r="E136" s="217" t="s">
        <v>253</v>
      </c>
      <c r="F136" s="218" t="s">
        <v>137</v>
      </c>
      <c r="G136" s="219" t="s">
        <v>132</v>
      </c>
      <c r="H136" s="220">
        <v>1</v>
      </c>
      <c r="I136" s="221"/>
      <c r="J136" s="222">
        <f>ROUND(I136*H136,2)</f>
        <v>0</v>
      </c>
      <c r="K136" s="218" t="s">
        <v>19</v>
      </c>
      <c r="L136" s="223"/>
      <c r="M136" s="224" t="s">
        <v>19</v>
      </c>
      <c r="N136" s="225" t="s">
        <v>45</v>
      </c>
      <c r="O136" s="82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8" t="s">
        <v>133</v>
      </c>
      <c r="AT136" s="228" t="s">
        <v>129</v>
      </c>
      <c r="AU136" s="228" t="s">
        <v>81</v>
      </c>
      <c r="AY136" s="15" t="s">
        <v>128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5" t="s">
        <v>81</v>
      </c>
      <c r="BK136" s="229">
        <f>ROUND(I136*H136,2)</f>
        <v>0</v>
      </c>
      <c r="BL136" s="15" t="s">
        <v>134</v>
      </c>
      <c r="BM136" s="228" t="s">
        <v>254</v>
      </c>
    </row>
    <row r="137" s="2" customFormat="1" ht="16.5" customHeight="1">
      <c r="A137" s="36"/>
      <c r="B137" s="37"/>
      <c r="C137" s="216" t="s">
        <v>255</v>
      </c>
      <c r="D137" s="216" t="s">
        <v>129</v>
      </c>
      <c r="E137" s="217" t="s">
        <v>256</v>
      </c>
      <c r="F137" s="218" t="s">
        <v>141</v>
      </c>
      <c r="G137" s="219" t="s">
        <v>132</v>
      </c>
      <c r="H137" s="220">
        <v>1</v>
      </c>
      <c r="I137" s="221"/>
      <c r="J137" s="222">
        <f>ROUND(I137*H137,2)</f>
        <v>0</v>
      </c>
      <c r="K137" s="218" t="s">
        <v>19</v>
      </c>
      <c r="L137" s="223"/>
      <c r="M137" s="224" t="s">
        <v>19</v>
      </c>
      <c r="N137" s="225" t="s">
        <v>45</v>
      </c>
      <c r="O137" s="82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8" t="s">
        <v>133</v>
      </c>
      <c r="AT137" s="228" t="s">
        <v>129</v>
      </c>
      <c r="AU137" s="228" t="s">
        <v>81</v>
      </c>
      <c r="AY137" s="15" t="s">
        <v>128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5" t="s">
        <v>81</v>
      </c>
      <c r="BK137" s="229">
        <f>ROUND(I137*H137,2)</f>
        <v>0</v>
      </c>
      <c r="BL137" s="15" t="s">
        <v>134</v>
      </c>
      <c r="BM137" s="228" t="s">
        <v>257</v>
      </c>
    </row>
    <row r="138" s="2" customFormat="1" ht="21.75" customHeight="1">
      <c r="A138" s="36"/>
      <c r="B138" s="37"/>
      <c r="C138" s="216" t="s">
        <v>258</v>
      </c>
      <c r="D138" s="216" t="s">
        <v>129</v>
      </c>
      <c r="E138" s="217" t="s">
        <v>259</v>
      </c>
      <c r="F138" s="218" t="s">
        <v>145</v>
      </c>
      <c r="G138" s="219" t="s">
        <v>132</v>
      </c>
      <c r="H138" s="220">
        <v>1</v>
      </c>
      <c r="I138" s="221"/>
      <c r="J138" s="222">
        <f>ROUND(I138*H138,2)</f>
        <v>0</v>
      </c>
      <c r="K138" s="218" t="s">
        <v>19</v>
      </c>
      <c r="L138" s="223"/>
      <c r="M138" s="224" t="s">
        <v>19</v>
      </c>
      <c r="N138" s="225" t="s">
        <v>45</v>
      </c>
      <c r="O138" s="82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8" t="s">
        <v>133</v>
      </c>
      <c r="AT138" s="228" t="s">
        <v>129</v>
      </c>
      <c r="AU138" s="228" t="s">
        <v>81</v>
      </c>
      <c r="AY138" s="15" t="s">
        <v>128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5" t="s">
        <v>81</v>
      </c>
      <c r="BK138" s="229">
        <f>ROUND(I138*H138,2)</f>
        <v>0</v>
      </c>
      <c r="BL138" s="15" t="s">
        <v>134</v>
      </c>
      <c r="BM138" s="228" t="s">
        <v>260</v>
      </c>
    </row>
    <row r="139" s="2" customFormat="1" ht="21.75" customHeight="1">
      <c r="A139" s="36"/>
      <c r="B139" s="37"/>
      <c r="C139" s="216" t="s">
        <v>261</v>
      </c>
      <c r="D139" s="216" t="s">
        <v>129</v>
      </c>
      <c r="E139" s="217" t="s">
        <v>262</v>
      </c>
      <c r="F139" s="218" t="s">
        <v>149</v>
      </c>
      <c r="G139" s="219" t="s">
        <v>132</v>
      </c>
      <c r="H139" s="220">
        <v>1</v>
      </c>
      <c r="I139" s="221"/>
      <c r="J139" s="222">
        <f>ROUND(I139*H139,2)</f>
        <v>0</v>
      </c>
      <c r="K139" s="218" t="s">
        <v>19</v>
      </c>
      <c r="L139" s="223"/>
      <c r="M139" s="224" t="s">
        <v>19</v>
      </c>
      <c r="N139" s="225" t="s">
        <v>45</v>
      </c>
      <c r="O139" s="82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8" t="s">
        <v>133</v>
      </c>
      <c r="AT139" s="228" t="s">
        <v>129</v>
      </c>
      <c r="AU139" s="228" t="s">
        <v>81</v>
      </c>
      <c r="AY139" s="15" t="s">
        <v>128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5" t="s">
        <v>81</v>
      </c>
      <c r="BK139" s="229">
        <f>ROUND(I139*H139,2)</f>
        <v>0</v>
      </c>
      <c r="BL139" s="15" t="s">
        <v>134</v>
      </c>
      <c r="BM139" s="228" t="s">
        <v>263</v>
      </c>
    </row>
    <row r="140" s="2" customFormat="1" ht="16.5" customHeight="1">
      <c r="A140" s="36"/>
      <c r="B140" s="37"/>
      <c r="C140" s="216" t="s">
        <v>264</v>
      </c>
      <c r="D140" s="216" t="s">
        <v>129</v>
      </c>
      <c r="E140" s="217" t="s">
        <v>265</v>
      </c>
      <c r="F140" s="218" t="s">
        <v>154</v>
      </c>
      <c r="G140" s="219" t="s">
        <v>132</v>
      </c>
      <c r="H140" s="220">
        <v>1</v>
      </c>
      <c r="I140" s="221"/>
      <c r="J140" s="222">
        <f>ROUND(I140*H140,2)</f>
        <v>0</v>
      </c>
      <c r="K140" s="218" t="s">
        <v>19</v>
      </c>
      <c r="L140" s="223"/>
      <c r="M140" s="224" t="s">
        <v>19</v>
      </c>
      <c r="N140" s="225" t="s">
        <v>45</v>
      </c>
      <c r="O140" s="82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8" t="s">
        <v>133</v>
      </c>
      <c r="AT140" s="228" t="s">
        <v>129</v>
      </c>
      <c r="AU140" s="228" t="s">
        <v>81</v>
      </c>
      <c r="AY140" s="15" t="s">
        <v>128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5" t="s">
        <v>81</v>
      </c>
      <c r="BK140" s="229">
        <f>ROUND(I140*H140,2)</f>
        <v>0</v>
      </c>
      <c r="BL140" s="15" t="s">
        <v>134</v>
      </c>
      <c r="BM140" s="228" t="s">
        <v>266</v>
      </c>
    </row>
    <row r="141" s="2" customFormat="1" ht="16.5" customHeight="1">
      <c r="A141" s="36"/>
      <c r="B141" s="37"/>
      <c r="C141" s="230" t="s">
        <v>267</v>
      </c>
      <c r="D141" s="230" t="s">
        <v>152</v>
      </c>
      <c r="E141" s="231" t="s">
        <v>268</v>
      </c>
      <c r="F141" s="232" t="s">
        <v>158</v>
      </c>
      <c r="G141" s="233" t="s">
        <v>159</v>
      </c>
      <c r="H141" s="234">
        <v>16</v>
      </c>
      <c r="I141" s="235"/>
      <c r="J141" s="236">
        <f>ROUND(I141*H141,2)</f>
        <v>0</v>
      </c>
      <c r="K141" s="232" t="s">
        <v>19</v>
      </c>
      <c r="L141" s="42"/>
      <c r="M141" s="237" t="s">
        <v>19</v>
      </c>
      <c r="N141" s="238" t="s">
        <v>45</v>
      </c>
      <c r="O141" s="82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8" t="s">
        <v>134</v>
      </c>
      <c r="AT141" s="228" t="s">
        <v>152</v>
      </c>
      <c r="AU141" s="228" t="s">
        <v>81</v>
      </c>
      <c r="AY141" s="15" t="s">
        <v>128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5" t="s">
        <v>81</v>
      </c>
      <c r="BK141" s="229">
        <f>ROUND(I141*H141,2)</f>
        <v>0</v>
      </c>
      <c r="BL141" s="15" t="s">
        <v>134</v>
      </c>
      <c r="BM141" s="228" t="s">
        <v>269</v>
      </c>
    </row>
    <row r="142" s="11" customFormat="1" ht="25.92" customHeight="1">
      <c r="A142" s="11"/>
      <c r="B142" s="202"/>
      <c r="C142" s="203"/>
      <c r="D142" s="204" t="s">
        <v>73</v>
      </c>
      <c r="E142" s="205" t="s">
        <v>270</v>
      </c>
      <c r="F142" s="205" t="s">
        <v>271</v>
      </c>
      <c r="G142" s="203"/>
      <c r="H142" s="203"/>
      <c r="I142" s="206"/>
      <c r="J142" s="207">
        <f>BK142</f>
        <v>0</v>
      </c>
      <c r="K142" s="203"/>
      <c r="L142" s="208"/>
      <c r="M142" s="209"/>
      <c r="N142" s="210"/>
      <c r="O142" s="210"/>
      <c r="P142" s="211">
        <f>SUM(P143:P149)</f>
        <v>0</v>
      </c>
      <c r="Q142" s="210"/>
      <c r="R142" s="211">
        <f>SUM(R143:R149)</f>
        <v>0</v>
      </c>
      <c r="S142" s="210"/>
      <c r="T142" s="212">
        <f>SUM(T143:T149)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13" t="s">
        <v>81</v>
      </c>
      <c r="AT142" s="214" t="s">
        <v>73</v>
      </c>
      <c r="AU142" s="214" t="s">
        <v>74</v>
      </c>
      <c r="AY142" s="213" t="s">
        <v>128</v>
      </c>
      <c r="BK142" s="215">
        <f>SUM(BK143:BK149)</f>
        <v>0</v>
      </c>
    </row>
    <row r="143" s="2" customFormat="1" ht="33" customHeight="1">
      <c r="A143" s="36"/>
      <c r="B143" s="37"/>
      <c r="C143" s="216" t="s">
        <v>272</v>
      </c>
      <c r="D143" s="216" t="s">
        <v>129</v>
      </c>
      <c r="E143" s="217" t="s">
        <v>273</v>
      </c>
      <c r="F143" s="218" t="s">
        <v>131</v>
      </c>
      <c r="G143" s="219" t="s">
        <v>132</v>
      </c>
      <c r="H143" s="220">
        <v>1</v>
      </c>
      <c r="I143" s="221"/>
      <c r="J143" s="222">
        <f>ROUND(I143*H143,2)</f>
        <v>0</v>
      </c>
      <c r="K143" s="218" t="s">
        <v>19</v>
      </c>
      <c r="L143" s="223"/>
      <c r="M143" s="224" t="s">
        <v>19</v>
      </c>
      <c r="N143" s="225" t="s">
        <v>45</v>
      </c>
      <c r="O143" s="82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8" t="s">
        <v>133</v>
      </c>
      <c r="AT143" s="228" t="s">
        <v>129</v>
      </c>
      <c r="AU143" s="228" t="s">
        <v>81</v>
      </c>
      <c r="AY143" s="15" t="s">
        <v>128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5" t="s">
        <v>81</v>
      </c>
      <c r="BK143" s="229">
        <f>ROUND(I143*H143,2)</f>
        <v>0</v>
      </c>
      <c r="BL143" s="15" t="s">
        <v>134</v>
      </c>
      <c r="BM143" s="228" t="s">
        <v>274</v>
      </c>
    </row>
    <row r="144" s="2" customFormat="1" ht="21.75" customHeight="1">
      <c r="A144" s="36"/>
      <c r="B144" s="37"/>
      <c r="C144" s="216" t="s">
        <v>275</v>
      </c>
      <c r="D144" s="216" t="s">
        <v>129</v>
      </c>
      <c r="E144" s="217" t="s">
        <v>276</v>
      </c>
      <c r="F144" s="218" t="s">
        <v>137</v>
      </c>
      <c r="G144" s="219" t="s">
        <v>132</v>
      </c>
      <c r="H144" s="220">
        <v>1</v>
      </c>
      <c r="I144" s="221"/>
      <c r="J144" s="222">
        <f>ROUND(I144*H144,2)</f>
        <v>0</v>
      </c>
      <c r="K144" s="218" t="s">
        <v>19</v>
      </c>
      <c r="L144" s="223"/>
      <c r="M144" s="224" t="s">
        <v>19</v>
      </c>
      <c r="N144" s="225" t="s">
        <v>45</v>
      </c>
      <c r="O144" s="82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8" t="s">
        <v>133</v>
      </c>
      <c r="AT144" s="228" t="s">
        <v>129</v>
      </c>
      <c r="AU144" s="228" t="s">
        <v>81</v>
      </c>
      <c r="AY144" s="15" t="s">
        <v>128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5" t="s">
        <v>81</v>
      </c>
      <c r="BK144" s="229">
        <f>ROUND(I144*H144,2)</f>
        <v>0</v>
      </c>
      <c r="BL144" s="15" t="s">
        <v>134</v>
      </c>
      <c r="BM144" s="228" t="s">
        <v>277</v>
      </c>
    </row>
    <row r="145" s="2" customFormat="1" ht="16.5" customHeight="1">
      <c r="A145" s="36"/>
      <c r="B145" s="37"/>
      <c r="C145" s="216" t="s">
        <v>278</v>
      </c>
      <c r="D145" s="216" t="s">
        <v>129</v>
      </c>
      <c r="E145" s="217" t="s">
        <v>279</v>
      </c>
      <c r="F145" s="218" t="s">
        <v>141</v>
      </c>
      <c r="G145" s="219" t="s">
        <v>132</v>
      </c>
      <c r="H145" s="220">
        <v>1</v>
      </c>
      <c r="I145" s="221"/>
      <c r="J145" s="222">
        <f>ROUND(I145*H145,2)</f>
        <v>0</v>
      </c>
      <c r="K145" s="218" t="s">
        <v>19</v>
      </c>
      <c r="L145" s="223"/>
      <c r="M145" s="224" t="s">
        <v>19</v>
      </c>
      <c r="N145" s="225" t="s">
        <v>45</v>
      </c>
      <c r="O145" s="82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8" t="s">
        <v>133</v>
      </c>
      <c r="AT145" s="228" t="s">
        <v>129</v>
      </c>
      <c r="AU145" s="228" t="s">
        <v>81</v>
      </c>
      <c r="AY145" s="15" t="s">
        <v>128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5" t="s">
        <v>81</v>
      </c>
      <c r="BK145" s="229">
        <f>ROUND(I145*H145,2)</f>
        <v>0</v>
      </c>
      <c r="BL145" s="15" t="s">
        <v>134</v>
      </c>
      <c r="BM145" s="228" t="s">
        <v>280</v>
      </c>
    </row>
    <row r="146" s="2" customFormat="1" ht="21.75" customHeight="1">
      <c r="A146" s="36"/>
      <c r="B146" s="37"/>
      <c r="C146" s="216" t="s">
        <v>281</v>
      </c>
      <c r="D146" s="216" t="s">
        <v>129</v>
      </c>
      <c r="E146" s="217" t="s">
        <v>282</v>
      </c>
      <c r="F146" s="218" t="s">
        <v>145</v>
      </c>
      <c r="G146" s="219" t="s">
        <v>132</v>
      </c>
      <c r="H146" s="220">
        <v>1</v>
      </c>
      <c r="I146" s="221"/>
      <c r="J146" s="222">
        <f>ROUND(I146*H146,2)</f>
        <v>0</v>
      </c>
      <c r="K146" s="218" t="s">
        <v>19</v>
      </c>
      <c r="L146" s="223"/>
      <c r="M146" s="224" t="s">
        <v>19</v>
      </c>
      <c r="N146" s="225" t="s">
        <v>45</v>
      </c>
      <c r="O146" s="82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8" t="s">
        <v>133</v>
      </c>
      <c r="AT146" s="228" t="s">
        <v>129</v>
      </c>
      <c r="AU146" s="228" t="s">
        <v>81</v>
      </c>
      <c r="AY146" s="15" t="s">
        <v>128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5" t="s">
        <v>81</v>
      </c>
      <c r="BK146" s="229">
        <f>ROUND(I146*H146,2)</f>
        <v>0</v>
      </c>
      <c r="BL146" s="15" t="s">
        <v>134</v>
      </c>
      <c r="BM146" s="228" t="s">
        <v>283</v>
      </c>
    </row>
    <row r="147" s="2" customFormat="1" ht="21.75" customHeight="1">
      <c r="A147" s="36"/>
      <c r="B147" s="37"/>
      <c r="C147" s="216" t="s">
        <v>284</v>
      </c>
      <c r="D147" s="216" t="s">
        <v>129</v>
      </c>
      <c r="E147" s="217" t="s">
        <v>285</v>
      </c>
      <c r="F147" s="218" t="s">
        <v>149</v>
      </c>
      <c r="G147" s="219" t="s">
        <v>132</v>
      </c>
      <c r="H147" s="220">
        <v>1</v>
      </c>
      <c r="I147" s="221"/>
      <c r="J147" s="222">
        <f>ROUND(I147*H147,2)</f>
        <v>0</v>
      </c>
      <c r="K147" s="218" t="s">
        <v>19</v>
      </c>
      <c r="L147" s="223"/>
      <c r="M147" s="224" t="s">
        <v>19</v>
      </c>
      <c r="N147" s="225" t="s">
        <v>45</v>
      </c>
      <c r="O147" s="82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8" t="s">
        <v>133</v>
      </c>
      <c r="AT147" s="228" t="s">
        <v>129</v>
      </c>
      <c r="AU147" s="228" t="s">
        <v>81</v>
      </c>
      <c r="AY147" s="15" t="s">
        <v>128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5" t="s">
        <v>81</v>
      </c>
      <c r="BK147" s="229">
        <f>ROUND(I147*H147,2)</f>
        <v>0</v>
      </c>
      <c r="BL147" s="15" t="s">
        <v>134</v>
      </c>
      <c r="BM147" s="228" t="s">
        <v>286</v>
      </c>
    </row>
    <row r="148" s="2" customFormat="1" ht="16.5" customHeight="1">
      <c r="A148" s="36"/>
      <c r="B148" s="37"/>
      <c r="C148" s="216" t="s">
        <v>287</v>
      </c>
      <c r="D148" s="216" t="s">
        <v>129</v>
      </c>
      <c r="E148" s="217" t="s">
        <v>288</v>
      </c>
      <c r="F148" s="218" t="s">
        <v>154</v>
      </c>
      <c r="G148" s="219" t="s">
        <v>132</v>
      </c>
      <c r="H148" s="220">
        <v>1</v>
      </c>
      <c r="I148" s="221"/>
      <c r="J148" s="222">
        <f>ROUND(I148*H148,2)</f>
        <v>0</v>
      </c>
      <c r="K148" s="218" t="s">
        <v>19</v>
      </c>
      <c r="L148" s="223"/>
      <c r="M148" s="224" t="s">
        <v>19</v>
      </c>
      <c r="N148" s="225" t="s">
        <v>45</v>
      </c>
      <c r="O148" s="82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8" t="s">
        <v>133</v>
      </c>
      <c r="AT148" s="228" t="s">
        <v>129</v>
      </c>
      <c r="AU148" s="228" t="s">
        <v>81</v>
      </c>
      <c r="AY148" s="15" t="s">
        <v>128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5" t="s">
        <v>81</v>
      </c>
      <c r="BK148" s="229">
        <f>ROUND(I148*H148,2)</f>
        <v>0</v>
      </c>
      <c r="BL148" s="15" t="s">
        <v>134</v>
      </c>
      <c r="BM148" s="228" t="s">
        <v>289</v>
      </c>
    </row>
    <row r="149" s="2" customFormat="1" ht="16.5" customHeight="1">
      <c r="A149" s="36"/>
      <c r="B149" s="37"/>
      <c r="C149" s="230" t="s">
        <v>290</v>
      </c>
      <c r="D149" s="230" t="s">
        <v>152</v>
      </c>
      <c r="E149" s="231" t="s">
        <v>291</v>
      </c>
      <c r="F149" s="232" t="s">
        <v>158</v>
      </c>
      <c r="G149" s="233" t="s">
        <v>159</v>
      </c>
      <c r="H149" s="234">
        <v>16</v>
      </c>
      <c r="I149" s="235"/>
      <c r="J149" s="236">
        <f>ROUND(I149*H149,2)</f>
        <v>0</v>
      </c>
      <c r="K149" s="232" t="s">
        <v>19</v>
      </c>
      <c r="L149" s="42"/>
      <c r="M149" s="237" t="s">
        <v>19</v>
      </c>
      <c r="N149" s="238" t="s">
        <v>45</v>
      </c>
      <c r="O149" s="82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8" t="s">
        <v>134</v>
      </c>
      <c r="AT149" s="228" t="s">
        <v>152</v>
      </c>
      <c r="AU149" s="228" t="s">
        <v>81</v>
      </c>
      <c r="AY149" s="15" t="s">
        <v>128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5" t="s">
        <v>81</v>
      </c>
      <c r="BK149" s="229">
        <f>ROUND(I149*H149,2)</f>
        <v>0</v>
      </c>
      <c r="BL149" s="15" t="s">
        <v>134</v>
      </c>
      <c r="BM149" s="228" t="s">
        <v>292</v>
      </c>
    </row>
    <row r="150" s="11" customFormat="1" ht="25.92" customHeight="1">
      <c r="A150" s="11"/>
      <c r="B150" s="202"/>
      <c r="C150" s="203"/>
      <c r="D150" s="204" t="s">
        <v>73</v>
      </c>
      <c r="E150" s="205" t="s">
        <v>293</v>
      </c>
      <c r="F150" s="205" t="s">
        <v>294</v>
      </c>
      <c r="G150" s="203"/>
      <c r="H150" s="203"/>
      <c r="I150" s="206"/>
      <c r="J150" s="207">
        <f>BK150</f>
        <v>0</v>
      </c>
      <c r="K150" s="203"/>
      <c r="L150" s="208"/>
      <c r="M150" s="209"/>
      <c r="N150" s="210"/>
      <c r="O150" s="210"/>
      <c r="P150" s="211">
        <f>SUM(P151:P156)</f>
        <v>0</v>
      </c>
      <c r="Q150" s="210"/>
      <c r="R150" s="211">
        <f>SUM(R151:R156)</f>
        <v>0</v>
      </c>
      <c r="S150" s="210"/>
      <c r="T150" s="212">
        <f>SUM(T151:T156)</f>
        <v>0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213" t="s">
        <v>81</v>
      </c>
      <c r="AT150" s="214" t="s">
        <v>73</v>
      </c>
      <c r="AU150" s="214" t="s">
        <v>74</v>
      </c>
      <c r="AY150" s="213" t="s">
        <v>128</v>
      </c>
      <c r="BK150" s="215">
        <f>SUM(BK151:BK156)</f>
        <v>0</v>
      </c>
    </row>
    <row r="151" s="2" customFormat="1" ht="21.75" customHeight="1">
      <c r="A151" s="36"/>
      <c r="B151" s="37"/>
      <c r="C151" s="216" t="s">
        <v>295</v>
      </c>
      <c r="D151" s="216" t="s">
        <v>129</v>
      </c>
      <c r="E151" s="217" t="s">
        <v>296</v>
      </c>
      <c r="F151" s="218" t="s">
        <v>145</v>
      </c>
      <c r="G151" s="219" t="s">
        <v>132</v>
      </c>
      <c r="H151" s="220">
        <v>1</v>
      </c>
      <c r="I151" s="221"/>
      <c r="J151" s="222">
        <f>ROUND(I151*H151,2)</f>
        <v>0</v>
      </c>
      <c r="K151" s="218" t="s">
        <v>19</v>
      </c>
      <c r="L151" s="223"/>
      <c r="M151" s="224" t="s">
        <v>19</v>
      </c>
      <c r="N151" s="225" t="s">
        <v>45</v>
      </c>
      <c r="O151" s="82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8" t="s">
        <v>133</v>
      </c>
      <c r="AT151" s="228" t="s">
        <v>129</v>
      </c>
      <c r="AU151" s="228" t="s">
        <v>81</v>
      </c>
      <c r="AY151" s="15" t="s">
        <v>128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5" t="s">
        <v>81</v>
      </c>
      <c r="BK151" s="229">
        <f>ROUND(I151*H151,2)</f>
        <v>0</v>
      </c>
      <c r="BL151" s="15" t="s">
        <v>134</v>
      </c>
      <c r="BM151" s="228" t="s">
        <v>297</v>
      </c>
    </row>
    <row r="152" s="2" customFormat="1" ht="21.75" customHeight="1">
      <c r="A152" s="36"/>
      <c r="B152" s="37"/>
      <c r="C152" s="216" t="s">
        <v>298</v>
      </c>
      <c r="D152" s="216" t="s">
        <v>129</v>
      </c>
      <c r="E152" s="217" t="s">
        <v>299</v>
      </c>
      <c r="F152" s="218" t="s">
        <v>149</v>
      </c>
      <c r="G152" s="219" t="s">
        <v>132</v>
      </c>
      <c r="H152" s="220">
        <v>2</v>
      </c>
      <c r="I152" s="221"/>
      <c r="J152" s="222">
        <f>ROUND(I152*H152,2)</f>
        <v>0</v>
      </c>
      <c r="K152" s="218" t="s">
        <v>19</v>
      </c>
      <c r="L152" s="223"/>
      <c r="M152" s="224" t="s">
        <v>19</v>
      </c>
      <c r="N152" s="225" t="s">
        <v>45</v>
      </c>
      <c r="O152" s="82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8" t="s">
        <v>133</v>
      </c>
      <c r="AT152" s="228" t="s">
        <v>129</v>
      </c>
      <c r="AU152" s="228" t="s">
        <v>81</v>
      </c>
      <c r="AY152" s="15" t="s">
        <v>128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5" t="s">
        <v>81</v>
      </c>
      <c r="BK152" s="229">
        <f>ROUND(I152*H152,2)</f>
        <v>0</v>
      </c>
      <c r="BL152" s="15" t="s">
        <v>134</v>
      </c>
      <c r="BM152" s="228" t="s">
        <v>300</v>
      </c>
    </row>
    <row r="153" s="2" customFormat="1" ht="16.5" customHeight="1">
      <c r="A153" s="36"/>
      <c r="B153" s="37"/>
      <c r="C153" s="216" t="s">
        <v>301</v>
      </c>
      <c r="D153" s="216" t="s">
        <v>129</v>
      </c>
      <c r="E153" s="217" t="s">
        <v>302</v>
      </c>
      <c r="F153" s="218" t="s">
        <v>154</v>
      </c>
      <c r="G153" s="219" t="s">
        <v>132</v>
      </c>
      <c r="H153" s="220">
        <v>1</v>
      </c>
      <c r="I153" s="221"/>
      <c r="J153" s="222">
        <f>ROUND(I153*H153,2)</f>
        <v>0</v>
      </c>
      <c r="K153" s="218" t="s">
        <v>19</v>
      </c>
      <c r="L153" s="223"/>
      <c r="M153" s="224" t="s">
        <v>19</v>
      </c>
      <c r="N153" s="225" t="s">
        <v>45</v>
      </c>
      <c r="O153" s="82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8" t="s">
        <v>133</v>
      </c>
      <c r="AT153" s="228" t="s">
        <v>129</v>
      </c>
      <c r="AU153" s="228" t="s">
        <v>81</v>
      </c>
      <c r="AY153" s="15" t="s">
        <v>128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5" t="s">
        <v>81</v>
      </c>
      <c r="BK153" s="229">
        <f>ROUND(I153*H153,2)</f>
        <v>0</v>
      </c>
      <c r="BL153" s="15" t="s">
        <v>134</v>
      </c>
      <c r="BM153" s="228" t="s">
        <v>303</v>
      </c>
    </row>
    <row r="154" s="2" customFormat="1" ht="16.5" customHeight="1">
      <c r="A154" s="36"/>
      <c r="B154" s="37"/>
      <c r="C154" s="230" t="s">
        <v>304</v>
      </c>
      <c r="D154" s="230" t="s">
        <v>152</v>
      </c>
      <c r="E154" s="231" t="s">
        <v>305</v>
      </c>
      <c r="F154" s="232" t="s">
        <v>218</v>
      </c>
      <c r="G154" s="233" t="s">
        <v>159</v>
      </c>
      <c r="H154" s="234">
        <v>32</v>
      </c>
      <c r="I154" s="235"/>
      <c r="J154" s="236">
        <f>ROUND(I154*H154,2)</f>
        <v>0</v>
      </c>
      <c r="K154" s="232" t="s">
        <v>19</v>
      </c>
      <c r="L154" s="42"/>
      <c r="M154" s="237" t="s">
        <v>19</v>
      </c>
      <c r="N154" s="238" t="s">
        <v>45</v>
      </c>
      <c r="O154" s="82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8" t="s">
        <v>134</v>
      </c>
      <c r="AT154" s="228" t="s">
        <v>152</v>
      </c>
      <c r="AU154" s="228" t="s">
        <v>81</v>
      </c>
      <c r="AY154" s="15" t="s">
        <v>128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5" t="s">
        <v>81</v>
      </c>
      <c r="BK154" s="229">
        <f>ROUND(I154*H154,2)</f>
        <v>0</v>
      </c>
      <c r="BL154" s="15" t="s">
        <v>134</v>
      </c>
      <c r="BM154" s="228" t="s">
        <v>306</v>
      </c>
    </row>
    <row r="155" s="2" customFormat="1" ht="16.5" customHeight="1">
      <c r="A155" s="36"/>
      <c r="B155" s="37"/>
      <c r="C155" s="230" t="s">
        <v>307</v>
      </c>
      <c r="D155" s="230" t="s">
        <v>152</v>
      </c>
      <c r="E155" s="231" t="s">
        <v>308</v>
      </c>
      <c r="F155" s="232" t="s">
        <v>222</v>
      </c>
      <c r="G155" s="233" t="s">
        <v>159</v>
      </c>
      <c r="H155" s="234">
        <v>48</v>
      </c>
      <c r="I155" s="235"/>
      <c r="J155" s="236">
        <f>ROUND(I155*H155,2)</f>
        <v>0</v>
      </c>
      <c r="K155" s="232" t="s">
        <v>19</v>
      </c>
      <c r="L155" s="42"/>
      <c r="M155" s="237" t="s">
        <v>19</v>
      </c>
      <c r="N155" s="238" t="s">
        <v>45</v>
      </c>
      <c r="O155" s="82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8" t="s">
        <v>134</v>
      </c>
      <c r="AT155" s="228" t="s">
        <v>152</v>
      </c>
      <c r="AU155" s="228" t="s">
        <v>81</v>
      </c>
      <c r="AY155" s="15" t="s">
        <v>128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5" t="s">
        <v>81</v>
      </c>
      <c r="BK155" s="229">
        <f>ROUND(I155*H155,2)</f>
        <v>0</v>
      </c>
      <c r="BL155" s="15" t="s">
        <v>134</v>
      </c>
      <c r="BM155" s="228" t="s">
        <v>309</v>
      </c>
    </row>
    <row r="156" s="2" customFormat="1" ht="16.5" customHeight="1">
      <c r="A156" s="36"/>
      <c r="B156" s="37"/>
      <c r="C156" s="230" t="s">
        <v>310</v>
      </c>
      <c r="D156" s="230" t="s">
        <v>152</v>
      </c>
      <c r="E156" s="231" t="s">
        <v>311</v>
      </c>
      <c r="F156" s="232" t="s">
        <v>226</v>
      </c>
      <c r="G156" s="233" t="s">
        <v>159</v>
      </c>
      <c r="H156" s="234">
        <v>8</v>
      </c>
      <c r="I156" s="235"/>
      <c r="J156" s="236">
        <f>ROUND(I156*H156,2)</f>
        <v>0</v>
      </c>
      <c r="K156" s="232" t="s">
        <v>19</v>
      </c>
      <c r="L156" s="42"/>
      <c r="M156" s="237" t="s">
        <v>19</v>
      </c>
      <c r="N156" s="238" t="s">
        <v>45</v>
      </c>
      <c r="O156" s="82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8" t="s">
        <v>134</v>
      </c>
      <c r="AT156" s="228" t="s">
        <v>152</v>
      </c>
      <c r="AU156" s="228" t="s">
        <v>81</v>
      </c>
      <c r="AY156" s="15" t="s">
        <v>128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5" t="s">
        <v>81</v>
      </c>
      <c r="BK156" s="229">
        <f>ROUND(I156*H156,2)</f>
        <v>0</v>
      </c>
      <c r="BL156" s="15" t="s">
        <v>134</v>
      </c>
      <c r="BM156" s="228" t="s">
        <v>312</v>
      </c>
    </row>
    <row r="157" s="11" customFormat="1" ht="25.92" customHeight="1">
      <c r="A157" s="11"/>
      <c r="B157" s="202"/>
      <c r="C157" s="203"/>
      <c r="D157" s="204" t="s">
        <v>73</v>
      </c>
      <c r="E157" s="205" t="s">
        <v>313</v>
      </c>
      <c r="F157" s="205" t="s">
        <v>314</v>
      </c>
      <c r="G157" s="203"/>
      <c r="H157" s="203"/>
      <c r="I157" s="206"/>
      <c r="J157" s="207">
        <f>BK157</f>
        <v>0</v>
      </c>
      <c r="K157" s="203"/>
      <c r="L157" s="208"/>
      <c r="M157" s="209"/>
      <c r="N157" s="210"/>
      <c r="O157" s="210"/>
      <c r="P157" s="211">
        <f>SUM(P158:P169)</f>
        <v>0</v>
      </c>
      <c r="Q157" s="210"/>
      <c r="R157" s="211">
        <f>SUM(R158:R169)</f>
        <v>0</v>
      </c>
      <c r="S157" s="210"/>
      <c r="T157" s="212">
        <f>SUM(T158:T169)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213" t="s">
        <v>81</v>
      </c>
      <c r="AT157" s="214" t="s">
        <v>73</v>
      </c>
      <c r="AU157" s="214" t="s">
        <v>74</v>
      </c>
      <c r="AY157" s="213" t="s">
        <v>128</v>
      </c>
      <c r="BK157" s="215">
        <f>SUM(BK158:BK169)</f>
        <v>0</v>
      </c>
    </row>
    <row r="158" s="2" customFormat="1" ht="21.75" customHeight="1">
      <c r="A158" s="36"/>
      <c r="B158" s="37"/>
      <c r="C158" s="216" t="s">
        <v>315</v>
      </c>
      <c r="D158" s="216" t="s">
        <v>129</v>
      </c>
      <c r="E158" s="217" t="s">
        <v>316</v>
      </c>
      <c r="F158" s="218" t="s">
        <v>317</v>
      </c>
      <c r="G158" s="219" t="s">
        <v>132</v>
      </c>
      <c r="H158" s="220">
        <v>1</v>
      </c>
      <c r="I158" s="221"/>
      <c r="J158" s="222">
        <f>ROUND(I158*H158,2)</f>
        <v>0</v>
      </c>
      <c r="K158" s="218" t="s">
        <v>19</v>
      </c>
      <c r="L158" s="223"/>
      <c r="M158" s="224" t="s">
        <v>19</v>
      </c>
      <c r="N158" s="225" t="s">
        <v>45</v>
      </c>
      <c r="O158" s="82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8" t="s">
        <v>133</v>
      </c>
      <c r="AT158" s="228" t="s">
        <v>129</v>
      </c>
      <c r="AU158" s="228" t="s">
        <v>81</v>
      </c>
      <c r="AY158" s="15" t="s">
        <v>128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5" t="s">
        <v>81</v>
      </c>
      <c r="BK158" s="229">
        <f>ROUND(I158*H158,2)</f>
        <v>0</v>
      </c>
      <c r="BL158" s="15" t="s">
        <v>134</v>
      </c>
      <c r="BM158" s="228" t="s">
        <v>318</v>
      </c>
    </row>
    <row r="159" s="2" customFormat="1" ht="33" customHeight="1">
      <c r="A159" s="36"/>
      <c r="B159" s="37"/>
      <c r="C159" s="216" t="s">
        <v>319</v>
      </c>
      <c r="D159" s="216" t="s">
        <v>129</v>
      </c>
      <c r="E159" s="217" t="s">
        <v>320</v>
      </c>
      <c r="F159" s="218" t="s">
        <v>321</v>
      </c>
      <c r="G159" s="219" t="s">
        <v>132</v>
      </c>
      <c r="H159" s="220">
        <v>1</v>
      </c>
      <c r="I159" s="221"/>
      <c r="J159" s="222">
        <f>ROUND(I159*H159,2)</f>
        <v>0</v>
      </c>
      <c r="K159" s="218" t="s">
        <v>19</v>
      </c>
      <c r="L159" s="223"/>
      <c r="M159" s="224" t="s">
        <v>19</v>
      </c>
      <c r="N159" s="225" t="s">
        <v>45</v>
      </c>
      <c r="O159" s="82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8" t="s">
        <v>133</v>
      </c>
      <c r="AT159" s="228" t="s">
        <v>129</v>
      </c>
      <c r="AU159" s="228" t="s">
        <v>81</v>
      </c>
      <c r="AY159" s="15" t="s">
        <v>128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5" t="s">
        <v>81</v>
      </c>
      <c r="BK159" s="229">
        <f>ROUND(I159*H159,2)</f>
        <v>0</v>
      </c>
      <c r="BL159" s="15" t="s">
        <v>134</v>
      </c>
      <c r="BM159" s="228" t="s">
        <v>322</v>
      </c>
    </row>
    <row r="160" s="2" customFormat="1" ht="33" customHeight="1">
      <c r="A160" s="36"/>
      <c r="B160" s="37"/>
      <c r="C160" s="216" t="s">
        <v>323</v>
      </c>
      <c r="D160" s="216" t="s">
        <v>129</v>
      </c>
      <c r="E160" s="217" t="s">
        <v>324</v>
      </c>
      <c r="F160" s="218" t="s">
        <v>325</v>
      </c>
      <c r="G160" s="219" t="s">
        <v>132</v>
      </c>
      <c r="H160" s="220">
        <v>1</v>
      </c>
      <c r="I160" s="221"/>
      <c r="J160" s="222">
        <f>ROUND(I160*H160,2)</f>
        <v>0</v>
      </c>
      <c r="K160" s="218" t="s">
        <v>19</v>
      </c>
      <c r="L160" s="223"/>
      <c r="M160" s="224" t="s">
        <v>19</v>
      </c>
      <c r="N160" s="225" t="s">
        <v>45</v>
      </c>
      <c r="O160" s="82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8" t="s">
        <v>133</v>
      </c>
      <c r="AT160" s="228" t="s">
        <v>129</v>
      </c>
      <c r="AU160" s="228" t="s">
        <v>81</v>
      </c>
      <c r="AY160" s="15" t="s">
        <v>128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5" t="s">
        <v>81</v>
      </c>
      <c r="BK160" s="229">
        <f>ROUND(I160*H160,2)</f>
        <v>0</v>
      </c>
      <c r="BL160" s="15" t="s">
        <v>134</v>
      </c>
      <c r="BM160" s="228" t="s">
        <v>326</v>
      </c>
    </row>
    <row r="161" s="2" customFormat="1" ht="21.75" customHeight="1">
      <c r="A161" s="36"/>
      <c r="B161" s="37"/>
      <c r="C161" s="216" t="s">
        <v>327</v>
      </c>
      <c r="D161" s="216" t="s">
        <v>129</v>
      </c>
      <c r="E161" s="217" t="s">
        <v>328</v>
      </c>
      <c r="F161" s="218" t="s">
        <v>329</v>
      </c>
      <c r="G161" s="219" t="s">
        <v>132</v>
      </c>
      <c r="H161" s="220">
        <v>1</v>
      </c>
      <c r="I161" s="221"/>
      <c r="J161" s="222">
        <f>ROUND(I161*H161,2)</f>
        <v>0</v>
      </c>
      <c r="K161" s="218" t="s">
        <v>19</v>
      </c>
      <c r="L161" s="223"/>
      <c r="M161" s="224" t="s">
        <v>19</v>
      </c>
      <c r="N161" s="225" t="s">
        <v>45</v>
      </c>
      <c r="O161" s="82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8" t="s">
        <v>133</v>
      </c>
      <c r="AT161" s="228" t="s">
        <v>129</v>
      </c>
      <c r="AU161" s="228" t="s">
        <v>81</v>
      </c>
      <c r="AY161" s="15" t="s">
        <v>128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5" t="s">
        <v>81</v>
      </c>
      <c r="BK161" s="229">
        <f>ROUND(I161*H161,2)</f>
        <v>0</v>
      </c>
      <c r="BL161" s="15" t="s">
        <v>134</v>
      </c>
      <c r="BM161" s="228" t="s">
        <v>330</v>
      </c>
    </row>
    <row r="162" s="2" customFormat="1" ht="21.75" customHeight="1">
      <c r="A162" s="36"/>
      <c r="B162" s="37"/>
      <c r="C162" s="216" t="s">
        <v>331</v>
      </c>
      <c r="D162" s="216" t="s">
        <v>129</v>
      </c>
      <c r="E162" s="217" t="s">
        <v>332</v>
      </c>
      <c r="F162" s="218" t="s">
        <v>333</v>
      </c>
      <c r="G162" s="219" t="s">
        <v>132</v>
      </c>
      <c r="H162" s="220">
        <v>1</v>
      </c>
      <c r="I162" s="221"/>
      <c r="J162" s="222">
        <f>ROUND(I162*H162,2)</f>
        <v>0</v>
      </c>
      <c r="K162" s="218" t="s">
        <v>19</v>
      </c>
      <c r="L162" s="223"/>
      <c r="M162" s="224" t="s">
        <v>19</v>
      </c>
      <c r="N162" s="225" t="s">
        <v>45</v>
      </c>
      <c r="O162" s="82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8" t="s">
        <v>133</v>
      </c>
      <c r="AT162" s="228" t="s">
        <v>129</v>
      </c>
      <c r="AU162" s="228" t="s">
        <v>81</v>
      </c>
      <c r="AY162" s="15" t="s">
        <v>128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5" t="s">
        <v>81</v>
      </c>
      <c r="BK162" s="229">
        <f>ROUND(I162*H162,2)</f>
        <v>0</v>
      </c>
      <c r="BL162" s="15" t="s">
        <v>134</v>
      </c>
      <c r="BM162" s="228" t="s">
        <v>334</v>
      </c>
    </row>
    <row r="163" s="2" customFormat="1" ht="33" customHeight="1">
      <c r="A163" s="36"/>
      <c r="B163" s="37"/>
      <c r="C163" s="216" t="s">
        <v>335</v>
      </c>
      <c r="D163" s="216" t="s">
        <v>129</v>
      </c>
      <c r="E163" s="217" t="s">
        <v>336</v>
      </c>
      <c r="F163" s="218" t="s">
        <v>337</v>
      </c>
      <c r="G163" s="219" t="s">
        <v>132</v>
      </c>
      <c r="H163" s="220">
        <v>1</v>
      </c>
      <c r="I163" s="221"/>
      <c r="J163" s="222">
        <f>ROUND(I163*H163,2)</f>
        <v>0</v>
      </c>
      <c r="K163" s="218" t="s">
        <v>19</v>
      </c>
      <c r="L163" s="223"/>
      <c r="M163" s="224" t="s">
        <v>19</v>
      </c>
      <c r="N163" s="225" t="s">
        <v>45</v>
      </c>
      <c r="O163" s="82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8" t="s">
        <v>133</v>
      </c>
      <c r="AT163" s="228" t="s">
        <v>129</v>
      </c>
      <c r="AU163" s="228" t="s">
        <v>81</v>
      </c>
      <c r="AY163" s="15" t="s">
        <v>128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5" t="s">
        <v>81</v>
      </c>
      <c r="BK163" s="229">
        <f>ROUND(I163*H163,2)</f>
        <v>0</v>
      </c>
      <c r="BL163" s="15" t="s">
        <v>134</v>
      </c>
      <c r="BM163" s="228" t="s">
        <v>338</v>
      </c>
    </row>
    <row r="164" s="2" customFormat="1" ht="33" customHeight="1">
      <c r="A164" s="36"/>
      <c r="B164" s="37"/>
      <c r="C164" s="216" t="s">
        <v>339</v>
      </c>
      <c r="D164" s="216" t="s">
        <v>129</v>
      </c>
      <c r="E164" s="217" t="s">
        <v>340</v>
      </c>
      <c r="F164" s="218" t="s">
        <v>341</v>
      </c>
      <c r="G164" s="219" t="s">
        <v>132</v>
      </c>
      <c r="H164" s="220">
        <v>1</v>
      </c>
      <c r="I164" s="221"/>
      <c r="J164" s="222">
        <f>ROUND(I164*H164,2)</f>
        <v>0</v>
      </c>
      <c r="K164" s="218" t="s">
        <v>19</v>
      </c>
      <c r="L164" s="223"/>
      <c r="M164" s="224" t="s">
        <v>19</v>
      </c>
      <c r="N164" s="225" t="s">
        <v>45</v>
      </c>
      <c r="O164" s="82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8" t="s">
        <v>133</v>
      </c>
      <c r="AT164" s="228" t="s">
        <v>129</v>
      </c>
      <c r="AU164" s="228" t="s">
        <v>81</v>
      </c>
      <c r="AY164" s="15" t="s">
        <v>128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5" t="s">
        <v>81</v>
      </c>
      <c r="BK164" s="229">
        <f>ROUND(I164*H164,2)</f>
        <v>0</v>
      </c>
      <c r="BL164" s="15" t="s">
        <v>134</v>
      </c>
      <c r="BM164" s="228" t="s">
        <v>342</v>
      </c>
    </row>
    <row r="165" s="2" customFormat="1" ht="21.75" customHeight="1">
      <c r="A165" s="36"/>
      <c r="B165" s="37"/>
      <c r="C165" s="216" t="s">
        <v>343</v>
      </c>
      <c r="D165" s="216" t="s">
        <v>129</v>
      </c>
      <c r="E165" s="217" t="s">
        <v>344</v>
      </c>
      <c r="F165" s="218" t="s">
        <v>345</v>
      </c>
      <c r="G165" s="219" t="s">
        <v>132</v>
      </c>
      <c r="H165" s="220">
        <v>1</v>
      </c>
      <c r="I165" s="221"/>
      <c r="J165" s="222">
        <f>ROUND(I165*H165,2)</f>
        <v>0</v>
      </c>
      <c r="K165" s="218" t="s">
        <v>19</v>
      </c>
      <c r="L165" s="223"/>
      <c r="M165" s="224" t="s">
        <v>19</v>
      </c>
      <c r="N165" s="225" t="s">
        <v>45</v>
      </c>
      <c r="O165" s="82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8" t="s">
        <v>133</v>
      </c>
      <c r="AT165" s="228" t="s">
        <v>129</v>
      </c>
      <c r="AU165" s="228" t="s">
        <v>81</v>
      </c>
      <c r="AY165" s="15" t="s">
        <v>128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5" t="s">
        <v>81</v>
      </c>
      <c r="BK165" s="229">
        <f>ROUND(I165*H165,2)</f>
        <v>0</v>
      </c>
      <c r="BL165" s="15" t="s">
        <v>134</v>
      </c>
      <c r="BM165" s="228" t="s">
        <v>346</v>
      </c>
    </row>
    <row r="166" s="2" customFormat="1" ht="16.5" customHeight="1">
      <c r="A166" s="36"/>
      <c r="B166" s="37"/>
      <c r="C166" s="216" t="s">
        <v>347</v>
      </c>
      <c r="D166" s="216" t="s">
        <v>129</v>
      </c>
      <c r="E166" s="217" t="s">
        <v>348</v>
      </c>
      <c r="F166" s="218" t="s">
        <v>154</v>
      </c>
      <c r="G166" s="219" t="s">
        <v>132</v>
      </c>
      <c r="H166" s="220">
        <v>1</v>
      </c>
      <c r="I166" s="221"/>
      <c r="J166" s="222">
        <f>ROUND(I166*H166,2)</f>
        <v>0</v>
      </c>
      <c r="K166" s="218" t="s">
        <v>19</v>
      </c>
      <c r="L166" s="223"/>
      <c r="M166" s="224" t="s">
        <v>19</v>
      </c>
      <c r="N166" s="225" t="s">
        <v>45</v>
      </c>
      <c r="O166" s="82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8" t="s">
        <v>133</v>
      </c>
      <c r="AT166" s="228" t="s">
        <v>129</v>
      </c>
      <c r="AU166" s="228" t="s">
        <v>81</v>
      </c>
      <c r="AY166" s="15" t="s">
        <v>128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5" t="s">
        <v>81</v>
      </c>
      <c r="BK166" s="229">
        <f>ROUND(I166*H166,2)</f>
        <v>0</v>
      </c>
      <c r="BL166" s="15" t="s">
        <v>134</v>
      </c>
      <c r="BM166" s="228" t="s">
        <v>349</v>
      </c>
    </row>
    <row r="167" s="2" customFormat="1" ht="21.75" customHeight="1">
      <c r="A167" s="36"/>
      <c r="B167" s="37"/>
      <c r="C167" s="216" t="s">
        <v>350</v>
      </c>
      <c r="D167" s="216" t="s">
        <v>129</v>
      </c>
      <c r="E167" s="217" t="s">
        <v>351</v>
      </c>
      <c r="F167" s="218" t="s">
        <v>352</v>
      </c>
      <c r="G167" s="219" t="s">
        <v>132</v>
      </c>
      <c r="H167" s="220">
        <v>1</v>
      </c>
      <c r="I167" s="221"/>
      <c r="J167" s="222">
        <f>ROUND(I167*H167,2)</f>
        <v>0</v>
      </c>
      <c r="K167" s="218" t="s">
        <v>19</v>
      </c>
      <c r="L167" s="223"/>
      <c r="M167" s="224" t="s">
        <v>19</v>
      </c>
      <c r="N167" s="225" t="s">
        <v>45</v>
      </c>
      <c r="O167" s="82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8" t="s">
        <v>133</v>
      </c>
      <c r="AT167" s="228" t="s">
        <v>129</v>
      </c>
      <c r="AU167" s="228" t="s">
        <v>81</v>
      </c>
      <c r="AY167" s="15" t="s">
        <v>128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5" t="s">
        <v>81</v>
      </c>
      <c r="BK167" s="229">
        <f>ROUND(I167*H167,2)</f>
        <v>0</v>
      </c>
      <c r="BL167" s="15" t="s">
        <v>134</v>
      </c>
      <c r="BM167" s="228" t="s">
        <v>353</v>
      </c>
    </row>
    <row r="168" s="2" customFormat="1" ht="16.5" customHeight="1">
      <c r="A168" s="36"/>
      <c r="B168" s="37"/>
      <c r="C168" s="230" t="s">
        <v>354</v>
      </c>
      <c r="D168" s="230" t="s">
        <v>152</v>
      </c>
      <c r="E168" s="231" t="s">
        <v>355</v>
      </c>
      <c r="F168" s="232" t="s">
        <v>158</v>
      </c>
      <c r="G168" s="233" t="s">
        <v>159</v>
      </c>
      <c r="H168" s="234">
        <v>48</v>
      </c>
      <c r="I168" s="235"/>
      <c r="J168" s="236">
        <f>ROUND(I168*H168,2)</f>
        <v>0</v>
      </c>
      <c r="K168" s="232" t="s">
        <v>19</v>
      </c>
      <c r="L168" s="42"/>
      <c r="M168" s="237" t="s">
        <v>19</v>
      </c>
      <c r="N168" s="238" t="s">
        <v>45</v>
      </c>
      <c r="O168" s="82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8" t="s">
        <v>134</v>
      </c>
      <c r="AT168" s="228" t="s">
        <v>152</v>
      </c>
      <c r="AU168" s="228" t="s">
        <v>81</v>
      </c>
      <c r="AY168" s="15" t="s">
        <v>128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5" t="s">
        <v>81</v>
      </c>
      <c r="BK168" s="229">
        <f>ROUND(I168*H168,2)</f>
        <v>0</v>
      </c>
      <c r="BL168" s="15" t="s">
        <v>134</v>
      </c>
      <c r="BM168" s="228" t="s">
        <v>356</v>
      </c>
    </row>
    <row r="169" s="2" customFormat="1" ht="16.5" customHeight="1">
      <c r="A169" s="36"/>
      <c r="B169" s="37"/>
      <c r="C169" s="230" t="s">
        <v>357</v>
      </c>
      <c r="D169" s="230" t="s">
        <v>152</v>
      </c>
      <c r="E169" s="231" t="s">
        <v>358</v>
      </c>
      <c r="F169" s="232" t="s">
        <v>359</v>
      </c>
      <c r="G169" s="233" t="s">
        <v>159</v>
      </c>
      <c r="H169" s="234">
        <v>8</v>
      </c>
      <c r="I169" s="235"/>
      <c r="J169" s="236">
        <f>ROUND(I169*H169,2)</f>
        <v>0</v>
      </c>
      <c r="K169" s="232" t="s">
        <v>19</v>
      </c>
      <c r="L169" s="42"/>
      <c r="M169" s="237" t="s">
        <v>19</v>
      </c>
      <c r="N169" s="238" t="s">
        <v>45</v>
      </c>
      <c r="O169" s="82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8" t="s">
        <v>134</v>
      </c>
      <c r="AT169" s="228" t="s">
        <v>152</v>
      </c>
      <c r="AU169" s="228" t="s">
        <v>81</v>
      </c>
      <c r="AY169" s="15" t="s">
        <v>128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5" t="s">
        <v>81</v>
      </c>
      <c r="BK169" s="229">
        <f>ROUND(I169*H169,2)</f>
        <v>0</v>
      </c>
      <c r="BL169" s="15" t="s">
        <v>134</v>
      </c>
      <c r="BM169" s="228" t="s">
        <v>360</v>
      </c>
    </row>
    <row r="170" s="11" customFormat="1" ht="25.92" customHeight="1">
      <c r="A170" s="11"/>
      <c r="B170" s="202"/>
      <c r="C170" s="203"/>
      <c r="D170" s="204" t="s">
        <v>73</v>
      </c>
      <c r="E170" s="205" t="s">
        <v>361</v>
      </c>
      <c r="F170" s="205" t="s">
        <v>362</v>
      </c>
      <c r="G170" s="203"/>
      <c r="H170" s="203"/>
      <c r="I170" s="206"/>
      <c r="J170" s="207">
        <f>BK170</f>
        <v>0</v>
      </c>
      <c r="K170" s="203"/>
      <c r="L170" s="208"/>
      <c r="M170" s="209"/>
      <c r="N170" s="210"/>
      <c r="O170" s="210"/>
      <c r="P170" s="211">
        <f>SUM(P171:P182)</f>
        <v>0</v>
      </c>
      <c r="Q170" s="210"/>
      <c r="R170" s="211">
        <f>SUM(R171:R182)</f>
        <v>0</v>
      </c>
      <c r="S170" s="210"/>
      <c r="T170" s="212">
        <f>SUM(T171:T182)</f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213" t="s">
        <v>81</v>
      </c>
      <c r="AT170" s="214" t="s">
        <v>73</v>
      </c>
      <c r="AU170" s="214" t="s">
        <v>74</v>
      </c>
      <c r="AY170" s="213" t="s">
        <v>128</v>
      </c>
      <c r="BK170" s="215">
        <f>SUM(BK171:BK182)</f>
        <v>0</v>
      </c>
    </row>
    <row r="171" s="2" customFormat="1" ht="21.75" customHeight="1">
      <c r="A171" s="36"/>
      <c r="B171" s="37"/>
      <c r="C171" s="216" t="s">
        <v>363</v>
      </c>
      <c r="D171" s="216" t="s">
        <v>129</v>
      </c>
      <c r="E171" s="217" t="s">
        <v>364</v>
      </c>
      <c r="F171" s="218" t="s">
        <v>317</v>
      </c>
      <c r="G171" s="219" t="s">
        <v>132</v>
      </c>
      <c r="H171" s="220">
        <v>1</v>
      </c>
      <c r="I171" s="221"/>
      <c r="J171" s="222">
        <f>ROUND(I171*H171,2)</f>
        <v>0</v>
      </c>
      <c r="K171" s="218" t="s">
        <v>19</v>
      </c>
      <c r="L171" s="223"/>
      <c r="M171" s="224" t="s">
        <v>19</v>
      </c>
      <c r="N171" s="225" t="s">
        <v>45</v>
      </c>
      <c r="O171" s="82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8" t="s">
        <v>133</v>
      </c>
      <c r="AT171" s="228" t="s">
        <v>129</v>
      </c>
      <c r="AU171" s="228" t="s">
        <v>81</v>
      </c>
      <c r="AY171" s="15" t="s">
        <v>128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5" t="s">
        <v>81</v>
      </c>
      <c r="BK171" s="229">
        <f>ROUND(I171*H171,2)</f>
        <v>0</v>
      </c>
      <c r="BL171" s="15" t="s">
        <v>134</v>
      </c>
      <c r="BM171" s="228" t="s">
        <v>365</v>
      </c>
    </row>
    <row r="172" s="2" customFormat="1" ht="33" customHeight="1">
      <c r="A172" s="36"/>
      <c r="B172" s="37"/>
      <c r="C172" s="216" t="s">
        <v>366</v>
      </c>
      <c r="D172" s="216" t="s">
        <v>129</v>
      </c>
      <c r="E172" s="217" t="s">
        <v>367</v>
      </c>
      <c r="F172" s="218" t="s">
        <v>321</v>
      </c>
      <c r="G172" s="219" t="s">
        <v>132</v>
      </c>
      <c r="H172" s="220">
        <v>1</v>
      </c>
      <c r="I172" s="221"/>
      <c r="J172" s="222">
        <f>ROUND(I172*H172,2)</f>
        <v>0</v>
      </c>
      <c r="K172" s="218" t="s">
        <v>19</v>
      </c>
      <c r="L172" s="223"/>
      <c r="M172" s="224" t="s">
        <v>19</v>
      </c>
      <c r="N172" s="225" t="s">
        <v>45</v>
      </c>
      <c r="O172" s="82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8" t="s">
        <v>133</v>
      </c>
      <c r="AT172" s="228" t="s">
        <v>129</v>
      </c>
      <c r="AU172" s="228" t="s">
        <v>81</v>
      </c>
      <c r="AY172" s="15" t="s">
        <v>128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5" t="s">
        <v>81</v>
      </c>
      <c r="BK172" s="229">
        <f>ROUND(I172*H172,2)</f>
        <v>0</v>
      </c>
      <c r="BL172" s="15" t="s">
        <v>134</v>
      </c>
      <c r="BM172" s="228" t="s">
        <v>368</v>
      </c>
    </row>
    <row r="173" s="2" customFormat="1" ht="33" customHeight="1">
      <c r="A173" s="36"/>
      <c r="B173" s="37"/>
      <c r="C173" s="216" t="s">
        <v>369</v>
      </c>
      <c r="D173" s="216" t="s">
        <v>129</v>
      </c>
      <c r="E173" s="217" t="s">
        <v>370</v>
      </c>
      <c r="F173" s="218" t="s">
        <v>325</v>
      </c>
      <c r="G173" s="219" t="s">
        <v>132</v>
      </c>
      <c r="H173" s="220">
        <v>1</v>
      </c>
      <c r="I173" s="221"/>
      <c r="J173" s="222">
        <f>ROUND(I173*H173,2)</f>
        <v>0</v>
      </c>
      <c r="K173" s="218" t="s">
        <v>19</v>
      </c>
      <c r="L173" s="223"/>
      <c r="M173" s="224" t="s">
        <v>19</v>
      </c>
      <c r="N173" s="225" t="s">
        <v>45</v>
      </c>
      <c r="O173" s="82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8" t="s">
        <v>133</v>
      </c>
      <c r="AT173" s="228" t="s">
        <v>129</v>
      </c>
      <c r="AU173" s="228" t="s">
        <v>81</v>
      </c>
      <c r="AY173" s="15" t="s">
        <v>128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5" t="s">
        <v>81</v>
      </c>
      <c r="BK173" s="229">
        <f>ROUND(I173*H173,2)</f>
        <v>0</v>
      </c>
      <c r="BL173" s="15" t="s">
        <v>134</v>
      </c>
      <c r="BM173" s="228" t="s">
        <v>371</v>
      </c>
    </row>
    <row r="174" s="2" customFormat="1" ht="21.75" customHeight="1">
      <c r="A174" s="36"/>
      <c r="B174" s="37"/>
      <c r="C174" s="216" t="s">
        <v>372</v>
      </c>
      <c r="D174" s="216" t="s">
        <v>129</v>
      </c>
      <c r="E174" s="217" t="s">
        <v>373</v>
      </c>
      <c r="F174" s="218" t="s">
        <v>329</v>
      </c>
      <c r="G174" s="219" t="s">
        <v>132</v>
      </c>
      <c r="H174" s="220">
        <v>1</v>
      </c>
      <c r="I174" s="221"/>
      <c r="J174" s="222">
        <f>ROUND(I174*H174,2)</f>
        <v>0</v>
      </c>
      <c r="K174" s="218" t="s">
        <v>19</v>
      </c>
      <c r="L174" s="223"/>
      <c r="M174" s="224" t="s">
        <v>19</v>
      </c>
      <c r="N174" s="225" t="s">
        <v>45</v>
      </c>
      <c r="O174" s="82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8" t="s">
        <v>133</v>
      </c>
      <c r="AT174" s="228" t="s">
        <v>129</v>
      </c>
      <c r="AU174" s="228" t="s">
        <v>81</v>
      </c>
      <c r="AY174" s="15" t="s">
        <v>128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5" t="s">
        <v>81</v>
      </c>
      <c r="BK174" s="229">
        <f>ROUND(I174*H174,2)</f>
        <v>0</v>
      </c>
      <c r="BL174" s="15" t="s">
        <v>134</v>
      </c>
      <c r="BM174" s="228" t="s">
        <v>374</v>
      </c>
    </row>
    <row r="175" s="2" customFormat="1" ht="21.75" customHeight="1">
      <c r="A175" s="36"/>
      <c r="B175" s="37"/>
      <c r="C175" s="216" t="s">
        <v>375</v>
      </c>
      <c r="D175" s="216" t="s">
        <v>129</v>
      </c>
      <c r="E175" s="217" t="s">
        <v>376</v>
      </c>
      <c r="F175" s="218" t="s">
        <v>333</v>
      </c>
      <c r="G175" s="219" t="s">
        <v>132</v>
      </c>
      <c r="H175" s="220">
        <v>1</v>
      </c>
      <c r="I175" s="221"/>
      <c r="J175" s="222">
        <f>ROUND(I175*H175,2)</f>
        <v>0</v>
      </c>
      <c r="K175" s="218" t="s">
        <v>19</v>
      </c>
      <c r="L175" s="223"/>
      <c r="M175" s="224" t="s">
        <v>19</v>
      </c>
      <c r="N175" s="225" t="s">
        <v>45</v>
      </c>
      <c r="O175" s="82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8" t="s">
        <v>133</v>
      </c>
      <c r="AT175" s="228" t="s">
        <v>129</v>
      </c>
      <c r="AU175" s="228" t="s">
        <v>81</v>
      </c>
      <c r="AY175" s="15" t="s">
        <v>128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5" t="s">
        <v>81</v>
      </c>
      <c r="BK175" s="229">
        <f>ROUND(I175*H175,2)</f>
        <v>0</v>
      </c>
      <c r="BL175" s="15" t="s">
        <v>134</v>
      </c>
      <c r="BM175" s="228" t="s">
        <v>377</v>
      </c>
    </row>
    <row r="176" s="2" customFormat="1" ht="33" customHeight="1">
      <c r="A176" s="36"/>
      <c r="B176" s="37"/>
      <c r="C176" s="216" t="s">
        <v>378</v>
      </c>
      <c r="D176" s="216" t="s">
        <v>129</v>
      </c>
      <c r="E176" s="217" t="s">
        <v>379</v>
      </c>
      <c r="F176" s="218" t="s">
        <v>337</v>
      </c>
      <c r="G176" s="219" t="s">
        <v>132</v>
      </c>
      <c r="H176" s="220">
        <v>1</v>
      </c>
      <c r="I176" s="221"/>
      <c r="J176" s="222">
        <f>ROUND(I176*H176,2)</f>
        <v>0</v>
      </c>
      <c r="K176" s="218" t="s">
        <v>19</v>
      </c>
      <c r="L176" s="223"/>
      <c r="M176" s="224" t="s">
        <v>19</v>
      </c>
      <c r="N176" s="225" t="s">
        <v>45</v>
      </c>
      <c r="O176" s="82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8" t="s">
        <v>133</v>
      </c>
      <c r="AT176" s="228" t="s">
        <v>129</v>
      </c>
      <c r="AU176" s="228" t="s">
        <v>81</v>
      </c>
      <c r="AY176" s="15" t="s">
        <v>128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5" t="s">
        <v>81</v>
      </c>
      <c r="BK176" s="229">
        <f>ROUND(I176*H176,2)</f>
        <v>0</v>
      </c>
      <c r="BL176" s="15" t="s">
        <v>134</v>
      </c>
      <c r="BM176" s="228" t="s">
        <v>380</v>
      </c>
    </row>
    <row r="177" s="2" customFormat="1" ht="33" customHeight="1">
      <c r="A177" s="36"/>
      <c r="B177" s="37"/>
      <c r="C177" s="216" t="s">
        <v>381</v>
      </c>
      <c r="D177" s="216" t="s">
        <v>129</v>
      </c>
      <c r="E177" s="217" t="s">
        <v>382</v>
      </c>
      <c r="F177" s="218" t="s">
        <v>341</v>
      </c>
      <c r="G177" s="219" t="s">
        <v>132</v>
      </c>
      <c r="H177" s="220">
        <v>1</v>
      </c>
      <c r="I177" s="221"/>
      <c r="J177" s="222">
        <f>ROUND(I177*H177,2)</f>
        <v>0</v>
      </c>
      <c r="K177" s="218" t="s">
        <v>19</v>
      </c>
      <c r="L177" s="223"/>
      <c r="M177" s="224" t="s">
        <v>19</v>
      </c>
      <c r="N177" s="225" t="s">
        <v>45</v>
      </c>
      <c r="O177" s="82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8" t="s">
        <v>133</v>
      </c>
      <c r="AT177" s="228" t="s">
        <v>129</v>
      </c>
      <c r="AU177" s="228" t="s">
        <v>81</v>
      </c>
      <c r="AY177" s="15" t="s">
        <v>128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5" t="s">
        <v>81</v>
      </c>
      <c r="BK177" s="229">
        <f>ROUND(I177*H177,2)</f>
        <v>0</v>
      </c>
      <c r="BL177" s="15" t="s">
        <v>134</v>
      </c>
      <c r="BM177" s="228" t="s">
        <v>383</v>
      </c>
    </row>
    <row r="178" s="2" customFormat="1" ht="21.75" customHeight="1">
      <c r="A178" s="36"/>
      <c r="B178" s="37"/>
      <c r="C178" s="216" t="s">
        <v>384</v>
      </c>
      <c r="D178" s="216" t="s">
        <v>129</v>
      </c>
      <c r="E178" s="217" t="s">
        <v>385</v>
      </c>
      <c r="F178" s="218" t="s">
        <v>345</v>
      </c>
      <c r="G178" s="219" t="s">
        <v>132</v>
      </c>
      <c r="H178" s="220">
        <v>1</v>
      </c>
      <c r="I178" s="221"/>
      <c r="J178" s="222">
        <f>ROUND(I178*H178,2)</f>
        <v>0</v>
      </c>
      <c r="K178" s="218" t="s">
        <v>19</v>
      </c>
      <c r="L178" s="223"/>
      <c r="M178" s="224" t="s">
        <v>19</v>
      </c>
      <c r="N178" s="225" t="s">
        <v>45</v>
      </c>
      <c r="O178" s="82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8" t="s">
        <v>133</v>
      </c>
      <c r="AT178" s="228" t="s">
        <v>129</v>
      </c>
      <c r="AU178" s="228" t="s">
        <v>81</v>
      </c>
      <c r="AY178" s="15" t="s">
        <v>128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5" t="s">
        <v>81</v>
      </c>
      <c r="BK178" s="229">
        <f>ROUND(I178*H178,2)</f>
        <v>0</v>
      </c>
      <c r="BL178" s="15" t="s">
        <v>134</v>
      </c>
      <c r="BM178" s="228" t="s">
        <v>386</v>
      </c>
    </row>
    <row r="179" s="2" customFormat="1" ht="16.5" customHeight="1">
      <c r="A179" s="36"/>
      <c r="B179" s="37"/>
      <c r="C179" s="216" t="s">
        <v>387</v>
      </c>
      <c r="D179" s="216" t="s">
        <v>129</v>
      </c>
      <c r="E179" s="217" t="s">
        <v>388</v>
      </c>
      <c r="F179" s="218" t="s">
        <v>154</v>
      </c>
      <c r="G179" s="219" t="s">
        <v>132</v>
      </c>
      <c r="H179" s="220">
        <v>1</v>
      </c>
      <c r="I179" s="221"/>
      <c r="J179" s="222">
        <f>ROUND(I179*H179,2)</f>
        <v>0</v>
      </c>
      <c r="K179" s="218" t="s">
        <v>19</v>
      </c>
      <c r="L179" s="223"/>
      <c r="M179" s="224" t="s">
        <v>19</v>
      </c>
      <c r="N179" s="225" t="s">
        <v>45</v>
      </c>
      <c r="O179" s="82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8" t="s">
        <v>133</v>
      </c>
      <c r="AT179" s="228" t="s">
        <v>129</v>
      </c>
      <c r="AU179" s="228" t="s">
        <v>81</v>
      </c>
      <c r="AY179" s="15" t="s">
        <v>128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5" t="s">
        <v>81</v>
      </c>
      <c r="BK179" s="229">
        <f>ROUND(I179*H179,2)</f>
        <v>0</v>
      </c>
      <c r="BL179" s="15" t="s">
        <v>134</v>
      </c>
      <c r="BM179" s="228" t="s">
        <v>389</v>
      </c>
    </row>
    <row r="180" s="2" customFormat="1" ht="21.75" customHeight="1">
      <c r="A180" s="36"/>
      <c r="B180" s="37"/>
      <c r="C180" s="216" t="s">
        <v>390</v>
      </c>
      <c r="D180" s="216" t="s">
        <v>129</v>
      </c>
      <c r="E180" s="217" t="s">
        <v>391</v>
      </c>
      <c r="F180" s="218" t="s">
        <v>352</v>
      </c>
      <c r="G180" s="219" t="s">
        <v>132</v>
      </c>
      <c r="H180" s="220">
        <v>1</v>
      </c>
      <c r="I180" s="221"/>
      <c r="J180" s="222">
        <f>ROUND(I180*H180,2)</f>
        <v>0</v>
      </c>
      <c r="K180" s="218" t="s">
        <v>19</v>
      </c>
      <c r="L180" s="223"/>
      <c r="M180" s="224" t="s">
        <v>19</v>
      </c>
      <c r="N180" s="225" t="s">
        <v>45</v>
      </c>
      <c r="O180" s="82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8" t="s">
        <v>133</v>
      </c>
      <c r="AT180" s="228" t="s">
        <v>129</v>
      </c>
      <c r="AU180" s="228" t="s">
        <v>81</v>
      </c>
      <c r="AY180" s="15" t="s">
        <v>128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5" t="s">
        <v>81</v>
      </c>
      <c r="BK180" s="229">
        <f>ROUND(I180*H180,2)</f>
        <v>0</v>
      </c>
      <c r="BL180" s="15" t="s">
        <v>134</v>
      </c>
      <c r="BM180" s="228" t="s">
        <v>392</v>
      </c>
    </row>
    <row r="181" s="2" customFormat="1" ht="16.5" customHeight="1">
      <c r="A181" s="36"/>
      <c r="B181" s="37"/>
      <c r="C181" s="230" t="s">
        <v>393</v>
      </c>
      <c r="D181" s="230" t="s">
        <v>152</v>
      </c>
      <c r="E181" s="231" t="s">
        <v>394</v>
      </c>
      <c r="F181" s="232" t="s">
        <v>158</v>
      </c>
      <c r="G181" s="233" t="s">
        <v>159</v>
      </c>
      <c r="H181" s="234">
        <v>48</v>
      </c>
      <c r="I181" s="235"/>
      <c r="J181" s="236">
        <f>ROUND(I181*H181,2)</f>
        <v>0</v>
      </c>
      <c r="K181" s="232" t="s">
        <v>19</v>
      </c>
      <c r="L181" s="42"/>
      <c r="M181" s="237" t="s">
        <v>19</v>
      </c>
      <c r="N181" s="238" t="s">
        <v>45</v>
      </c>
      <c r="O181" s="82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8" t="s">
        <v>134</v>
      </c>
      <c r="AT181" s="228" t="s">
        <v>152</v>
      </c>
      <c r="AU181" s="228" t="s">
        <v>81</v>
      </c>
      <c r="AY181" s="15" t="s">
        <v>128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5" t="s">
        <v>81</v>
      </c>
      <c r="BK181" s="229">
        <f>ROUND(I181*H181,2)</f>
        <v>0</v>
      </c>
      <c r="BL181" s="15" t="s">
        <v>134</v>
      </c>
      <c r="BM181" s="228" t="s">
        <v>395</v>
      </c>
    </row>
    <row r="182" s="2" customFormat="1" ht="16.5" customHeight="1">
      <c r="A182" s="36"/>
      <c r="B182" s="37"/>
      <c r="C182" s="230" t="s">
        <v>396</v>
      </c>
      <c r="D182" s="230" t="s">
        <v>152</v>
      </c>
      <c r="E182" s="231" t="s">
        <v>397</v>
      </c>
      <c r="F182" s="232" t="s">
        <v>359</v>
      </c>
      <c r="G182" s="233" t="s">
        <v>159</v>
      </c>
      <c r="H182" s="234">
        <v>8</v>
      </c>
      <c r="I182" s="235"/>
      <c r="J182" s="236">
        <f>ROUND(I182*H182,2)</f>
        <v>0</v>
      </c>
      <c r="K182" s="232" t="s">
        <v>19</v>
      </c>
      <c r="L182" s="42"/>
      <c r="M182" s="239" t="s">
        <v>19</v>
      </c>
      <c r="N182" s="240" t="s">
        <v>45</v>
      </c>
      <c r="O182" s="241"/>
      <c r="P182" s="242">
        <f>O182*H182</f>
        <v>0</v>
      </c>
      <c r="Q182" s="242">
        <v>0</v>
      </c>
      <c r="R182" s="242">
        <f>Q182*H182</f>
        <v>0</v>
      </c>
      <c r="S182" s="242">
        <v>0</v>
      </c>
      <c r="T182" s="243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8" t="s">
        <v>134</v>
      </c>
      <c r="AT182" s="228" t="s">
        <v>152</v>
      </c>
      <c r="AU182" s="228" t="s">
        <v>81</v>
      </c>
      <c r="AY182" s="15" t="s">
        <v>128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5" t="s">
        <v>81</v>
      </c>
      <c r="BK182" s="229">
        <f>ROUND(I182*H182,2)</f>
        <v>0</v>
      </c>
      <c r="BL182" s="15" t="s">
        <v>134</v>
      </c>
      <c r="BM182" s="228" t="s">
        <v>398</v>
      </c>
    </row>
    <row r="183" s="2" customFormat="1" ht="6.96" customHeight="1">
      <c r="A183" s="36"/>
      <c r="B183" s="57"/>
      <c r="C183" s="58"/>
      <c r="D183" s="58"/>
      <c r="E183" s="58"/>
      <c r="F183" s="58"/>
      <c r="G183" s="58"/>
      <c r="H183" s="58"/>
      <c r="I183" s="173"/>
      <c r="J183" s="58"/>
      <c r="K183" s="58"/>
      <c r="L183" s="42"/>
      <c r="M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</row>
  </sheetData>
  <sheetProtection sheet="1" autoFilter="0" formatColumns="0" formatRows="0" objects="1" scenarios="1" spinCount="100000" saltValue="5WwzV/Mespu4jGfulzU1JbCVi23qM5ErKRaJWJrLe0tpPM+bf2TfX6KA0pOZKLUB46YypbdCmCERNJrdwXMl4A==" hashValue="cPAfnL6KB3EFuBL0drLNHR6E2s/LCbx2CEMqOE/euk/f6IVGriYN2sfSdLU5aPI2ZHxZbkbeCknjuNL2GnusnA==" algorithmName="SHA-512" password="CC35"/>
  <autoFilter ref="C94:K18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8"/>
      <c r="AT3" s="15" t="s">
        <v>83</v>
      </c>
    </row>
    <row r="4" s="1" customFormat="1" ht="24.96" customHeight="1">
      <c r="B4" s="18"/>
      <c r="D4" s="140" t="s">
        <v>92</v>
      </c>
      <c r="I4" s="136"/>
      <c r="L4" s="18"/>
      <c r="M4" s="141" t="s">
        <v>10</v>
      </c>
      <c r="AT4" s="15" t="s">
        <v>4</v>
      </c>
    </row>
    <row r="5" s="1" customFormat="1" ht="6.96" customHeight="1">
      <c r="B5" s="18"/>
      <c r="I5" s="136"/>
      <c r="L5" s="18"/>
    </row>
    <row r="6" s="1" customFormat="1" ht="12" customHeight="1">
      <c r="B6" s="18"/>
      <c r="D6" s="142" t="s">
        <v>16</v>
      </c>
      <c r="I6" s="136"/>
      <c r="L6" s="18"/>
    </row>
    <row r="7" s="1" customFormat="1" ht="16.5" customHeight="1">
      <c r="B7" s="18"/>
      <c r="E7" s="143" t="str">
        <f>'Rekapitulace stavby'!K6</f>
        <v>Stavební úpravy a přístavba objektu FLD-3.etapa-AVT</v>
      </c>
      <c r="F7" s="142"/>
      <c r="G7" s="142"/>
      <c r="H7" s="142"/>
      <c r="I7" s="136"/>
      <c r="L7" s="18"/>
    </row>
    <row r="8" s="2" customFormat="1" ht="12" customHeight="1">
      <c r="A8" s="36"/>
      <c r="B8" s="42"/>
      <c r="C8" s="36"/>
      <c r="D8" s="142" t="s">
        <v>93</v>
      </c>
      <c r="E8" s="36"/>
      <c r="F8" s="36"/>
      <c r="G8" s="36"/>
      <c r="H8" s="36"/>
      <c r="I8" s="144"/>
      <c r="J8" s="36"/>
      <c r="K8" s="36"/>
      <c r="L8" s="14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6" t="s">
        <v>399</v>
      </c>
      <c r="F9" s="36"/>
      <c r="G9" s="36"/>
      <c r="H9" s="36"/>
      <c r="I9" s="144"/>
      <c r="J9" s="36"/>
      <c r="K9" s="36"/>
      <c r="L9" s="14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44"/>
      <c r="J10" s="36"/>
      <c r="K10" s="36"/>
      <c r="L10" s="14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2" t="s">
        <v>18</v>
      </c>
      <c r="E11" s="36"/>
      <c r="F11" s="131" t="s">
        <v>19</v>
      </c>
      <c r="G11" s="36"/>
      <c r="H11" s="36"/>
      <c r="I11" s="147" t="s">
        <v>20</v>
      </c>
      <c r="J11" s="131" t="s">
        <v>19</v>
      </c>
      <c r="K11" s="36"/>
      <c r="L11" s="14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2" t="s">
        <v>21</v>
      </c>
      <c r="E12" s="36"/>
      <c r="F12" s="131" t="s">
        <v>22</v>
      </c>
      <c r="G12" s="36"/>
      <c r="H12" s="36"/>
      <c r="I12" s="147" t="s">
        <v>23</v>
      </c>
      <c r="J12" s="148" t="str">
        <f>'Rekapitulace stavby'!AN8</f>
        <v>18. 6. 2020</v>
      </c>
      <c r="K12" s="36"/>
      <c r="L12" s="14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44"/>
      <c r="J13" s="36"/>
      <c r="K13" s="36"/>
      <c r="L13" s="14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25</v>
      </c>
      <c r="E14" s="36"/>
      <c r="F14" s="36"/>
      <c r="G14" s="36"/>
      <c r="H14" s="36"/>
      <c r="I14" s="147" t="s">
        <v>26</v>
      </c>
      <c r="J14" s="131" t="s">
        <v>27</v>
      </c>
      <c r="K14" s="36"/>
      <c r="L14" s="14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1" t="s">
        <v>28</v>
      </c>
      <c r="F15" s="36"/>
      <c r="G15" s="36"/>
      <c r="H15" s="36"/>
      <c r="I15" s="147" t="s">
        <v>29</v>
      </c>
      <c r="J15" s="131" t="s">
        <v>30</v>
      </c>
      <c r="K15" s="36"/>
      <c r="L15" s="14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44"/>
      <c r="J16" s="36"/>
      <c r="K16" s="36"/>
      <c r="L16" s="14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2" t="s">
        <v>31</v>
      </c>
      <c r="E17" s="36"/>
      <c r="F17" s="36"/>
      <c r="G17" s="36"/>
      <c r="H17" s="36"/>
      <c r="I17" s="147" t="s">
        <v>26</v>
      </c>
      <c r="J17" s="31" t="str">
        <f>'Rekapitulace stavby'!AN13</f>
        <v>Vyplň údaj</v>
      </c>
      <c r="K17" s="36"/>
      <c r="L17" s="14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1"/>
      <c r="G18" s="131"/>
      <c r="H18" s="131"/>
      <c r="I18" s="147" t="s">
        <v>29</v>
      </c>
      <c r="J18" s="31" t="str">
        <f>'Rekapitulace stavby'!AN14</f>
        <v>Vyplň údaj</v>
      </c>
      <c r="K18" s="36"/>
      <c r="L18" s="14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44"/>
      <c r="J19" s="36"/>
      <c r="K19" s="36"/>
      <c r="L19" s="14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2" t="s">
        <v>33</v>
      </c>
      <c r="E20" s="36"/>
      <c r="F20" s="36"/>
      <c r="G20" s="36"/>
      <c r="H20" s="36"/>
      <c r="I20" s="147" t="s">
        <v>26</v>
      </c>
      <c r="J20" s="131" t="s">
        <v>19</v>
      </c>
      <c r="K20" s="36"/>
      <c r="L20" s="14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1" t="s">
        <v>34</v>
      </c>
      <c r="F21" s="36"/>
      <c r="G21" s="36"/>
      <c r="H21" s="36"/>
      <c r="I21" s="147" t="s">
        <v>29</v>
      </c>
      <c r="J21" s="131" t="s">
        <v>19</v>
      </c>
      <c r="K21" s="36"/>
      <c r="L21" s="14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44"/>
      <c r="J22" s="36"/>
      <c r="K22" s="36"/>
      <c r="L22" s="14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2" t="s">
        <v>36</v>
      </c>
      <c r="E23" s="36"/>
      <c r="F23" s="36"/>
      <c r="G23" s="36"/>
      <c r="H23" s="36"/>
      <c r="I23" s="147" t="s">
        <v>26</v>
      </c>
      <c r="J23" s="131" t="s">
        <v>19</v>
      </c>
      <c r="K23" s="36"/>
      <c r="L23" s="14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1" t="s">
        <v>37</v>
      </c>
      <c r="F24" s="36"/>
      <c r="G24" s="36"/>
      <c r="H24" s="36"/>
      <c r="I24" s="147" t="s">
        <v>29</v>
      </c>
      <c r="J24" s="131" t="s">
        <v>19</v>
      </c>
      <c r="K24" s="36"/>
      <c r="L24" s="14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44"/>
      <c r="J25" s="36"/>
      <c r="K25" s="36"/>
      <c r="L25" s="14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2" t="s">
        <v>38</v>
      </c>
      <c r="E26" s="36"/>
      <c r="F26" s="36"/>
      <c r="G26" s="36"/>
      <c r="H26" s="36"/>
      <c r="I26" s="144"/>
      <c r="J26" s="36"/>
      <c r="K26" s="36"/>
      <c r="L26" s="14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49"/>
      <c r="B27" s="150"/>
      <c r="C27" s="149"/>
      <c r="D27" s="149"/>
      <c r="E27" s="151" t="s">
        <v>98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44"/>
      <c r="J28" s="36"/>
      <c r="K28" s="36"/>
      <c r="L28" s="14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4"/>
      <c r="E29" s="154"/>
      <c r="F29" s="154"/>
      <c r="G29" s="154"/>
      <c r="H29" s="154"/>
      <c r="I29" s="155"/>
      <c r="J29" s="154"/>
      <c r="K29" s="154"/>
      <c r="L29" s="14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6" t="s">
        <v>40</v>
      </c>
      <c r="E30" s="36"/>
      <c r="F30" s="36"/>
      <c r="G30" s="36"/>
      <c r="H30" s="36"/>
      <c r="I30" s="144"/>
      <c r="J30" s="157">
        <f>ROUND(J84, 2)</f>
        <v>0</v>
      </c>
      <c r="K30" s="36"/>
      <c r="L30" s="14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4"/>
      <c r="E31" s="154"/>
      <c r="F31" s="154"/>
      <c r="G31" s="154"/>
      <c r="H31" s="154"/>
      <c r="I31" s="155"/>
      <c r="J31" s="154"/>
      <c r="K31" s="154"/>
      <c r="L31" s="14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8" t="s">
        <v>42</v>
      </c>
      <c r="G32" s="36"/>
      <c r="H32" s="36"/>
      <c r="I32" s="159" t="s">
        <v>41</v>
      </c>
      <c r="J32" s="158" t="s">
        <v>43</v>
      </c>
      <c r="K32" s="36"/>
      <c r="L32" s="14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60" t="s">
        <v>44</v>
      </c>
      <c r="E33" s="142" t="s">
        <v>45</v>
      </c>
      <c r="F33" s="161">
        <f>ROUND((SUM(BE84:BE93)),  2)</f>
        <v>0</v>
      </c>
      <c r="G33" s="36"/>
      <c r="H33" s="36"/>
      <c r="I33" s="162">
        <v>0.20999999999999999</v>
      </c>
      <c r="J33" s="161">
        <f>ROUND(((SUM(BE84:BE93))*I33),  2)</f>
        <v>0</v>
      </c>
      <c r="K33" s="36"/>
      <c r="L33" s="14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2" t="s">
        <v>46</v>
      </c>
      <c r="F34" s="161">
        <f>ROUND((SUM(BF84:BF93)),  2)</f>
        <v>0</v>
      </c>
      <c r="G34" s="36"/>
      <c r="H34" s="36"/>
      <c r="I34" s="162">
        <v>0.14999999999999999</v>
      </c>
      <c r="J34" s="161">
        <f>ROUND(((SUM(BF84:BF93))*I34),  2)</f>
        <v>0</v>
      </c>
      <c r="K34" s="36"/>
      <c r="L34" s="14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2" t="s">
        <v>47</v>
      </c>
      <c r="F35" s="161">
        <f>ROUND((SUM(BG84:BG93)),  2)</f>
        <v>0</v>
      </c>
      <c r="G35" s="36"/>
      <c r="H35" s="36"/>
      <c r="I35" s="162">
        <v>0.20999999999999999</v>
      </c>
      <c r="J35" s="161">
        <f>0</f>
        <v>0</v>
      </c>
      <c r="K35" s="36"/>
      <c r="L35" s="14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2" t="s">
        <v>48</v>
      </c>
      <c r="F36" s="161">
        <f>ROUND((SUM(BH84:BH93)),  2)</f>
        <v>0</v>
      </c>
      <c r="G36" s="36"/>
      <c r="H36" s="36"/>
      <c r="I36" s="162">
        <v>0.14999999999999999</v>
      </c>
      <c r="J36" s="161">
        <f>0</f>
        <v>0</v>
      </c>
      <c r="K36" s="36"/>
      <c r="L36" s="14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2" t="s">
        <v>49</v>
      </c>
      <c r="F37" s="161">
        <f>ROUND((SUM(BI84:BI93)),  2)</f>
        <v>0</v>
      </c>
      <c r="G37" s="36"/>
      <c r="H37" s="36"/>
      <c r="I37" s="162">
        <v>0</v>
      </c>
      <c r="J37" s="161">
        <f>0</f>
        <v>0</v>
      </c>
      <c r="K37" s="36"/>
      <c r="L37" s="14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44"/>
      <c r="J38" s="36"/>
      <c r="K38" s="36"/>
      <c r="L38" s="14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3"/>
      <c r="D39" s="164" t="s">
        <v>50</v>
      </c>
      <c r="E39" s="165"/>
      <c r="F39" s="165"/>
      <c r="G39" s="166" t="s">
        <v>51</v>
      </c>
      <c r="H39" s="167" t="s">
        <v>52</v>
      </c>
      <c r="I39" s="168"/>
      <c r="J39" s="169">
        <f>SUM(J30:J37)</f>
        <v>0</v>
      </c>
      <c r="K39" s="170"/>
      <c r="L39" s="14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71"/>
      <c r="C40" s="172"/>
      <c r="D40" s="172"/>
      <c r="E40" s="172"/>
      <c r="F40" s="172"/>
      <c r="G40" s="172"/>
      <c r="H40" s="172"/>
      <c r="I40" s="173"/>
      <c r="J40" s="172"/>
      <c r="K40" s="172"/>
      <c r="L40" s="14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74"/>
      <c r="C44" s="175"/>
      <c r="D44" s="175"/>
      <c r="E44" s="175"/>
      <c r="F44" s="175"/>
      <c r="G44" s="175"/>
      <c r="H44" s="175"/>
      <c r="I44" s="176"/>
      <c r="J44" s="175"/>
      <c r="K44" s="175"/>
      <c r="L44" s="14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99</v>
      </c>
      <c r="D45" s="38"/>
      <c r="E45" s="38"/>
      <c r="F45" s="38"/>
      <c r="G45" s="38"/>
      <c r="H45" s="38"/>
      <c r="I45" s="144"/>
      <c r="J45" s="38"/>
      <c r="K45" s="38"/>
      <c r="L45" s="14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44"/>
      <c r="J46" s="38"/>
      <c r="K46" s="38"/>
      <c r="L46" s="14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44"/>
      <c r="J47" s="38"/>
      <c r="K47" s="38"/>
      <c r="L47" s="14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77" t="str">
        <f>E7</f>
        <v>Stavební úpravy a přístavba objektu FLD-3.etapa-AVT</v>
      </c>
      <c r="F48" s="30"/>
      <c r="G48" s="30"/>
      <c r="H48" s="30"/>
      <c r="I48" s="144"/>
      <c r="J48" s="38"/>
      <c r="K48" s="38"/>
      <c r="L48" s="14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93</v>
      </c>
      <c r="D49" s="38"/>
      <c r="E49" s="38"/>
      <c r="F49" s="38"/>
      <c r="G49" s="38"/>
      <c r="H49" s="38"/>
      <c r="I49" s="144"/>
      <c r="J49" s="38"/>
      <c r="K49" s="38"/>
      <c r="L49" s="14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 xml:space="preserve">2020-019-D2-09 - VRN - vedlejší rozpočtové náklady  </v>
      </c>
      <c r="F50" s="38"/>
      <c r="G50" s="38"/>
      <c r="H50" s="38"/>
      <c r="I50" s="144"/>
      <c r="J50" s="38"/>
      <c r="K50" s="38"/>
      <c r="L50" s="14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44"/>
      <c r="J51" s="38"/>
      <c r="K51" s="38"/>
      <c r="L51" s="14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KAMÝCKÁ 1176, PRAHA - SUCHDOL </v>
      </c>
      <c r="G52" s="38"/>
      <c r="H52" s="38"/>
      <c r="I52" s="147" t="s">
        <v>23</v>
      </c>
      <c r="J52" s="70" t="str">
        <f>IF(J12="","",J12)</f>
        <v>18. 6. 2020</v>
      </c>
      <c r="K52" s="38"/>
      <c r="L52" s="14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44"/>
      <c r="J53" s="38"/>
      <c r="K53" s="38"/>
      <c r="L53" s="14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ČZU V PRAZE, FAKULTA LESNICKÁ A DŘEVAŘSKÁ, Praha 6</v>
      </c>
      <c r="G54" s="38"/>
      <c r="H54" s="38"/>
      <c r="I54" s="147" t="s">
        <v>33</v>
      </c>
      <c r="J54" s="34" t="str">
        <f>E21</f>
        <v>Ing. Vladimír Čapka Gerstnerova 5/658 Praha 7</v>
      </c>
      <c r="K54" s="38"/>
      <c r="L54" s="14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147" t="s">
        <v>36</v>
      </c>
      <c r="J55" s="34" t="str">
        <f>E24</f>
        <v>Ing. Dana Mlejnková</v>
      </c>
      <c r="K55" s="38"/>
      <c r="L55" s="14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44"/>
      <c r="J56" s="38"/>
      <c r="K56" s="38"/>
      <c r="L56" s="14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78" t="s">
        <v>100</v>
      </c>
      <c r="D57" s="179"/>
      <c r="E57" s="179"/>
      <c r="F57" s="179"/>
      <c r="G57" s="179"/>
      <c r="H57" s="179"/>
      <c r="I57" s="180"/>
      <c r="J57" s="181" t="s">
        <v>101</v>
      </c>
      <c r="K57" s="179"/>
      <c r="L57" s="14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44"/>
      <c r="J58" s="38"/>
      <c r="K58" s="38"/>
      <c r="L58" s="14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82" t="s">
        <v>72</v>
      </c>
      <c r="D59" s="38"/>
      <c r="E59" s="38"/>
      <c r="F59" s="38"/>
      <c r="G59" s="38"/>
      <c r="H59" s="38"/>
      <c r="I59" s="144"/>
      <c r="J59" s="100">
        <f>J84</f>
        <v>0</v>
      </c>
      <c r="K59" s="38"/>
      <c r="L59" s="14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102</v>
      </c>
    </row>
    <row r="60" s="9" customFormat="1" ht="24.96" customHeight="1">
      <c r="A60" s="9"/>
      <c r="B60" s="183"/>
      <c r="C60" s="184"/>
      <c r="D60" s="185" t="s">
        <v>400</v>
      </c>
      <c r="E60" s="186"/>
      <c r="F60" s="186"/>
      <c r="G60" s="186"/>
      <c r="H60" s="186"/>
      <c r="I60" s="187"/>
      <c r="J60" s="188">
        <f>J85</f>
        <v>0</v>
      </c>
      <c r="K60" s="184"/>
      <c r="L60" s="18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44"/>
      <c r="C61" s="123"/>
      <c r="D61" s="245" t="s">
        <v>401</v>
      </c>
      <c r="E61" s="246"/>
      <c r="F61" s="246"/>
      <c r="G61" s="246"/>
      <c r="H61" s="246"/>
      <c r="I61" s="247"/>
      <c r="J61" s="248">
        <f>J86</f>
        <v>0</v>
      </c>
      <c r="K61" s="123"/>
      <c r="L61" s="249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44"/>
      <c r="C62" s="123"/>
      <c r="D62" s="245" t="s">
        <v>402</v>
      </c>
      <c r="E62" s="246"/>
      <c r="F62" s="246"/>
      <c r="G62" s="246"/>
      <c r="H62" s="246"/>
      <c r="I62" s="247"/>
      <c r="J62" s="248">
        <f>J88</f>
        <v>0</v>
      </c>
      <c r="K62" s="123"/>
      <c r="L62" s="249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44"/>
      <c r="C63" s="123"/>
      <c r="D63" s="245" t="s">
        <v>403</v>
      </c>
      <c r="E63" s="246"/>
      <c r="F63" s="246"/>
      <c r="G63" s="246"/>
      <c r="H63" s="246"/>
      <c r="I63" s="247"/>
      <c r="J63" s="248">
        <f>J90</f>
        <v>0</v>
      </c>
      <c r="K63" s="123"/>
      <c r="L63" s="249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44"/>
      <c r="C64" s="123"/>
      <c r="D64" s="245" t="s">
        <v>404</v>
      </c>
      <c r="E64" s="246"/>
      <c r="F64" s="246"/>
      <c r="G64" s="246"/>
      <c r="H64" s="246"/>
      <c r="I64" s="247"/>
      <c r="J64" s="248">
        <f>J92</f>
        <v>0</v>
      </c>
      <c r="K64" s="123"/>
      <c r="L64" s="249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144"/>
      <c r="J65" s="38"/>
      <c r="K65" s="38"/>
      <c r="L65" s="14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173"/>
      <c r="J66" s="58"/>
      <c r="K66" s="58"/>
      <c r="L66" s="14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176"/>
      <c r="J70" s="60"/>
      <c r="K70" s="60"/>
      <c r="L70" s="14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113</v>
      </c>
      <c r="D71" s="38"/>
      <c r="E71" s="38"/>
      <c r="F71" s="38"/>
      <c r="G71" s="38"/>
      <c r="H71" s="38"/>
      <c r="I71" s="144"/>
      <c r="J71" s="38"/>
      <c r="K71" s="38"/>
      <c r="L71" s="14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144"/>
      <c r="J72" s="38"/>
      <c r="K72" s="38"/>
      <c r="L72" s="14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144"/>
      <c r="J73" s="38"/>
      <c r="K73" s="38"/>
      <c r="L73" s="14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177" t="str">
        <f>E7</f>
        <v>Stavební úpravy a přístavba objektu FLD-3.etapa-AVT</v>
      </c>
      <c r="F74" s="30"/>
      <c r="G74" s="30"/>
      <c r="H74" s="30"/>
      <c r="I74" s="144"/>
      <c r="J74" s="38"/>
      <c r="K74" s="38"/>
      <c r="L74" s="14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93</v>
      </c>
      <c r="D75" s="38"/>
      <c r="E75" s="38"/>
      <c r="F75" s="38"/>
      <c r="G75" s="38"/>
      <c r="H75" s="38"/>
      <c r="I75" s="144"/>
      <c r="J75" s="38"/>
      <c r="K75" s="38"/>
      <c r="L75" s="14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67" t="str">
        <f>E9</f>
        <v xml:space="preserve">2020-019-D2-09 - VRN - vedlejší rozpočtové náklady  </v>
      </c>
      <c r="F76" s="38"/>
      <c r="G76" s="38"/>
      <c r="H76" s="38"/>
      <c r="I76" s="144"/>
      <c r="J76" s="38"/>
      <c r="K76" s="38"/>
      <c r="L76" s="14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144"/>
      <c r="J77" s="38"/>
      <c r="K77" s="38"/>
      <c r="L77" s="14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21</v>
      </c>
      <c r="D78" s="38"/>
      <c r="E78" s="38"/>
      <c r="F78" s="25" t="str">
        <f>F12</f>
        <v xml:space="preserve">KAMÝCKÁ 1176, PRAHA - SUCHDOL </v>
      </c>
      <c r="G78" s="38"/>
      <c r="H78" s="38"/>
      <c r="I78" s="147" t="s">
        <v>23</v>
      </c>
      <c r="J78" s="70" t="str">
        <f>IF(J12="","",J12)</f>
        <v>18. 6. 2020</v>
      </c>
      <c r="K78" s="38"/>
      <c r="L78" s="14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144"/>
      <c r="J79" s="38"/>
      <c r="K79" s="38"/>
      <c r="L79" s="14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40.05" customHeight="1">
      <c r="A80" s="36"/>
      <c r="B80" s="37"/>
      <c r="C80" s="30" t="s">
        <v>25</v>
      </c>
      <c r="D80" s="38"/>
      <c r="E80" s="38"/>
      <c r="F80" s="25" t="str">
        <f>E15</f>
        <v>ČZU V PRAZE, FAKULTA LESNICKÁ A DŘEVAŘSKÁ, Praha 6</v>
      </c>
      <c r="G80" s="38"/>
      <c r="H80" s="38"/>
      <c r="I80" s="147" t="s">
        <v>33</v>
      </c>
      <c r="J80" s="34" t="str">
        <f>E21</f>
        <v>Ing. Vladimír Čapka Gerstnerova 5/658 Praha 7</v>
      </c>
      <c r="K80" s="38"/>
      <c r="L80" s="14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5.65" customHeight="1">
      <c r="A81" s="36"/>
      <c r="B81" s="37"/>
      <c r="C81" s="30" t="s">
        <v>31</v>
      </c>
      <c r="D81" s="38"/>
      <c r="E81" s="38"/>
      <c r="F81" s="25" t="str">
        <f>IF(E18="","",E18)</f>
        <v>Vyplň údaj</v>
      </c>
      <c r="G81" s="38"/>
      <c r="H81" s="38"/>
      <c r="I81" s="147" t="s">
        <v>36</v>
      </c>
      <c r="J81" s="34" t="str">
        <f>E24</f>
        <v>Ing. Dana Mlejnková</v>
      </c>
      <c r="K81" s="38"/>
      <c r="L81" s="14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0.32" customHeight="1">
      <c r="A82" s="36"/>
      <c r="B82" s="37"/>
      <c r="C82" s="38"/>
      <c r="D82" s="38"/>
      <c r="E82" s="38"/>
      <c r="F82" s="38"/>
      <c r="G82" s="38"/>
      <c r="H82" s="38"/>
      <c r="I82" s="144"/>
      <c r="J82" s="38"/>
      <c r="K82" s="38"/>
      <c r="L82" s="14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10" customFormat="1" ht="29.28" customHeight="1">
      <c r="A83" s="190"/>
      <c r="B83" s="191"/>
      <c r="C83" s="192" t="s">
        <v>114</v>
      </c>
      <c r="D83" s="193" t="s">
        <v>59</v>
      </c>
      <c r="E83" s="193" t="s">
        <v>55</v>
      </c>
      <c r="F83" s="193" t="s">
        <v>56</v>
      </c>
      <c r="G83" s="193" t="s">
        <v>115</v>
      </c>
      <c r="H83" s="193" t="s">
        <v>116</v>
      </c>
      <c r="I83" s="194" t="s">
        <v>117</v>
      </c>
      <c r="J83" s="193" t="s">
        <v>101</v>
      </c>
      <c r="K83" s="195" t="s">
        <v>118</v>
      </c>
      <c r="L83" s="196"/>
      <c r="M83" s="90" t="s">
        <v>19</v>
      </c>
      <c r="N83" s="91" t="s">
        <v>44</v>
      </c>
      <c r="O83" s="91" t="s">
        <v>119</v>
      </c>
      <c r="P83" s="91" t="s">
        <v>120</v>
      </c>
      <c r="Q83" s="91" t="s">
        <v>121</v>
      </c>
      <c r="R83" s="91" t="s">
        <v>122</v>
      </c>
      <c r="S83" s="91" t="s">
        <v>123</v>
      </c>
      <c r="T83" s="92" t="s">
        <v>124</v>
      </c>
      <c r="U83" s="190"/>
      <c r="V83" s="190"/>
      <c r="W83" s="190"/>
      <c r="X83" s="190"/>
      <c r="Y83" s="190"/>
      <c r="Z83" s="190"/>
      <c r="AA83" s="190"/>
      <c r="AB83" s="190"/>
      <c r="AC83" s="190"/>
      <c r="AD83" s="190"/>
      <c r="AE83" s="190"/>
    </row>
    <row r="84" s="2" customFormat="1" ht="22.8" customHeight="1">
      <c r="A84" s="36"/>
      <c r="B84" s="37"/>
      <c r="C84" s="97" t="s">
        <v>125</v>
      </c>
      <c r="D84" s="38"/>
      <c r="E84" s="38"/>
      <c r="F84" s="38"/>
      <c r="G84" s="38"/>
      <c r="H84" s="38"/>
      <c r="I84" s="144"/>
      <c r="J84" s="197">
        <f>BK84</f>
        <v>0</v>
      </c>
      <c r="K84" s="38"/>
      <c r="L84" s="42"/>
      <c r="M84" s="93"/>
      <c r="N84" s="198"/>
      <c r="O84" s="94"/>
      <c r="P84" s="199">
        <f>P85</f>
        <v>0</v>
      </c>
      <c r="Q84" s="94"/>
      <c r="R84" s="199">
        <f>R85</f>
        <v>0</v>
      </c>
      <c r="S84" s="94"/>
      <c r="T84" s="200">
        <f>T85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5" t="s">
        <v>73</v>
      </c>
      <c r="AU84" s="15" t="s">
        <v>102</v>
      </c>
      <c r="BK84" s="201">
        <f>BK85</f>
        <v>0</v>
      </c>
    </row>
    <row r="85" s="11" customFormat="1" ht="25.92" customHeight="1">
      <c r="A85" s="11"/>
      <c r="B85" s="202"/>
      <c r="C85" s="203"/>
      <c r="D85" s="204" t="s">
        <v>73</v>
      </c>
      <c r="E85" s="205" t="s">
        <v>405</v>
      </c>
      <c r="F85" s="205" t="s">
        <v>406</v>
      </c>
      <c r="G85" s="203"/>
      <c r="H85" s="203"/>
      <c r="I85" s="206"/>
      <c r="J85" s="207">
        <f>BK85</f>
        <v>0</v>
      </c>
      <c r="K85" s="203"/>
      <c r="L85" s="208"/>
      <c r="M85" s="209"/>
      <c r="N85" s="210"/>
      <c r="O85" s="210"/>
      <c r="P85" s="211">
        <f>P86+P88+P90+P92</f>
        <v>0</v>
      </c>
      <c r="Q85" s="210"/>
      <c r="R85" s="211">
        <f>R86+R88+R90+R92</f>
        <v>0</v>
      </c>
      <c r="S85" s="210"/>
      <c r="T85" s="212">
        <f>T86+T88+T90+T92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213" t="s">
        <v>147</v>
      </c>
      <c r="AT85" s="214" t="s">
        <v>73</v>
      </c>
      <c r="AU85" s="214" t="s">
        <v>74</v>
      </c>
      <c r="AY85" s="213" t="s">
        <v>128</v>
      </c>
      <c r="BK85" s="215">
        <f>BK86+BK88+BK90+BK92</f>
        <v>0</v>
      </c>
    </row>
    <row r="86" s="11" customFormat="1" ht="22.8" customHeight="1">
      <c r="A86" s="11"/>
      <c r="B86" s="202"/>
      <c r="C86" s="203"/>
      <c r="D86" s="204" t="s">
        <v>73</v>
      </c>
      <c r="E86" s="250" t="s">
        <v>407</v>
      </c>
      <c r="F86" s="250" t="s">
        <v>408</v>
      </c>
      <c r="G86" s="203"/>
      <c r="H86" s="203"/>
      <c r="I86" s="206"/>
      <c r="J86" s="251">
        <f>BK86</f>
        <v>0</v>
      </c>
      <c r="K86" s="203"/>
      <c r="L86" s="208"/>
      <c r="M86" s="209"/>
      <c r="N86" s="210"/>
      <c r="O86" s="210"/>
      <c r="P86" s="211">
        <f>P87</f>
        <v>0</v>
      </c>
      <c r="Q86" s="210"/>
      <c r="R86" s="211">
        <f>R87</f>
        <v>0</v>
      </c>
      <c r="S86" s="210"/>
      <c r="T86" s="212">
        <f>T87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213" t="s">
        <v>147</v>
      </c>
      <c r="AT86" s="214" t="s">
        <v>73</v>
      </c>
      <c r="AU86" s="214" t="s">
        <v>81</v>
      </c>
      <c r="AY86" s="213" t="s">
        <v>128</v>
      </c>
      <c r="BK86" s="215">
        <f>BK87</f>
        <v>0</v>
      </c>
    </row>
    <row r="87" s="2" customFormat="1" ht="16.5" customHeight="1">
      <c r="A87" s="36"/>
      <c r="B87" s="37"/>
      <c r="C87" s="230" t="s">
        <v>81</v>
      </c>
      <c r="D87" s="230" t="s">
        <v>152</v>
      </c>
      <c r="E87" s="231" t="s">
        <v>409</v>
      </c>
      <c r="F87" s="232" t="s">
        <v>408</v>
      </c>
      <c r="G87" s="233" t="s">
        <v>410</v>
      </c>
      <c r="H87" s="252"/>
      <c r="I87" s="235"/>
      <c r="J87" s="236">
        <f>ROUND(I87*H87,2)</f>
        <v>0</v>
      </c>
      <c r="K87" s="232" t="s">
        <v>411</v>
      </c>
      <c r="L87" s="42"/>
      <c r="M87" s="237" t="s">
        <v>19</v>
      </c>
      <c r="N87" s="238" t="s">
        <v>45</v>
      </c>
      <c r="O87" s="82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28" t="s">
        <v>412</v>
      </c>
      <c r="AT87" s="228" t="s">
        <v>152</v>
      </c>
      <c r="AU87" s="228" t="s">
        <v>83</v>
      </c>
      <c r="AY87" s="15" t="s">
        <v>128</v>
      </c>
      <c r="BE87" s="229">
        <f>IF(N87="základní",J87,0)</f>
        <v>0</v>
      </c>
      <c r="BF87" s="229">
        <f>IF(N87="snížená",J87,0)</f>
        <v>0</v>
      </c>
      <c r="BG87" s="229">
        <f>IF(N87="zákl. přenesená",J87,0)</f>
        <v>0</v>
      </c>
      <c r="BH87" s="229">
        <f>IF(N87="sníž. přenesená",J87,0)</f>
        <v>0</v>
      </c>
      <c r="BI87" s="229">
        <f>IF(N87="nulová",J87,0)</f>
        <v>0</v>
      </c>
      <c r="BJ87" s="15" t="s">
        <v>81</v>
      </c>
      <c r="BK87" s="229">
        <f>ROUND(I87*H87,2)</f>
        <v>0</v>
      </c>
      <c r="BL87" s="15" t="s">
        <v>412</v>
      </c>
      <c r="BM87" s="228" t="s">
        <v>413</v>
      </c>
    </row>
    <row r="88" s="11" customFormat="1" ht="22.8" customHeight="1">
      <c r="A88" s="11"/>
      <c r="B88" s="202"/>
      <c r="C88" s="203"/>
      <c r="D88" s="204" t="s">
        <v>73</v>
      </c>
      <c r="E88" s="250" t="s">
        <v>414</v>
      </c>
      <c r="F88" s="250" t="s">
        <v>415</v>
      </c>
      <c r="G88" s="203"/>
      <c r="H88" s="203"/>
      <c r="I88" s="206"/>
      <c r="J88" s="251">
        <f>BK88</f>
        <v>0</v>
      </c>
      <c r="K88" s="203"/>
      <c r="L88" s="208"/>
      <c r="M88" s="209"/>
      <c r="N88" s="210"/>
      <c r="O88" s="210"/>
      <c r="P88" s="211">
        <f>P89</f>
        <v>0</v>
      </c>
      <c r="Q88" s="210"/>
      <c r="R88" s="211">
        <f>R89</f>
        <v>0</v>
      </c>
      <c r="S88" s="210"/>
      <c r="T88" s="212">
        <f>T89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213" t="s">
        <v>147</v>
      </c>
      <c r="AT88" s="214" t="s">
        <v>73</v>
      </c>
      <c r="AU88" s="214" t="s">
        <v>81</v>
      </c>
      <c r="AY88" s="213" t="s">
        <v>128</v>
      </c>
      <c r="BK88" s="215">
        <f>BK89</f>
        <v>0</v>
      </c>
    </row>
    <row r="89" s="2" customFormat="1" ht="16.5" customHeight="1">
      <c r="A89" s="36"/>
      <c r="B89" s="37"/>
      <c r="C89" s="230" t="s">
        <v>83</v>
      </c>
      <c r="D89" s="230" t="s">
        <v>152</v>
      </c>
      <c r="E89" s="231" t="s">
        <v>416</v>
      </c>
      <c r="F89" s="232" t="s">
        <v>417</v>
      </c>
      <c r="G89" s="233" t="s">
        <v>410</v>
      </c>
      <c r="H89" s="252"/>
      <c r="I89" s="235"/>
      <c r="J89" s="236">
        <f>ROUND(I89*H89,2)</f>
        <v>0</v>
      </c>
      <c r="K89" s="232" t="s">
        <v>411</v>
      </c>
      <c r="L89" s="42"/>
      <c r="M89" s="237" t="s">
        <v>19</v>
      </c>
      <c r="N89" s="238" t="s">
        <v>45</v>
      </c>
      <c r="O89" s="82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28" t="s">
        <v>412</v>
      </c>
      <c r="AT89" s="228" t="s">
        <v>152</v>
      </c>
      <c r="AU89" s="228" t="s">
        <v>83</v>
      </c>
      <c r="AY89" s="15" t="s">
        <v>128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15" t="s">
        <v>81</v>
      </c>
      <c r="BK89" s="229">
        <f>ROUND(I89*H89,2)</f>
        <v>0</v>
      </c>
      <c r="BL89" s="15" t="s">
        <v>412</v>
      </c>
      <c r="BM89" s="228" t="s">
        <v>418</v>
      </c>
    </row>
    <row r="90" s="11" customFormat="1" ht="22.8" customHeight="1">
      <c r="A90" s="11"/>
      <c r="B90" s="202"/>
      <c r="C90" s="203"/>
      <c r="D90" s="204" t="s">
        <v>73</v>
      </c>
      <c r="E90" s="250" t="s">
        <v>419</v>
      </c>
      <c r="F90" s="250" t="s">
        <v>420</v>
      </c>
      <c r="G90" s="203"/>
      <c r="H90" s="203"/>
      <c r="I90" s="206"/>
      <c r="J90" s="251">
        <f>BK90</f>
        <v>0</v>
      </c>
      <c r="K90" s="203"/>
      <c r="L90" s="208"/>
      <c r="M90" s="209"/>
      <c r="N90" s="210"/>
      <c r="O90" s="210"/>
      <c r="P90" s="211">
        <f>P91</f>
        <v>0</v>
      </c>
      <c r="Q90" s="210"/>
      <c r="R90" s="211">
        <f>R91</f>
        <v>0</v>
      </c>
      <c r="S90" s="210"/>
      <c r="T90" s="212">
        <f>T91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213" t="s">
        <v>147</v>
      </c>
      <c r="AT90" s="214" t="s">
        <v>73</v>
      </c>
      <c r="AU90" s="214" t="s">
        <v>81</v>
      </c>
      <c r="AY90" s="213" t="s">
        <v>128</v>
      </c>
      <c r="BK90" s="215">
        <f>BK91</f>
        <v>0</v>
      </c>
    </row>
    <row r="91" s="2" customFormat="1" ht="16.5" customHeight="1">
      <c r="A91" s="36"/>
      <c r="B91" s="37"/>
      <c r="C91" s="230" t="s">
        <v>139</v>
      </c>
      <c r="D91" s="230" t="s">
        <v>152</v>
      </c>
      <c r="E91" s="231" t="s">
        <v>421</v>
      </c>
      <c r="F91" s="232" t="s">
        <v>420</v>
      </c>
      <c r="G91" s="233" t="s">
        <v>410</v>
      </c>
      <c r="H91" s="252"/>
      <c r="I91" s="235"/>
      <c r="J91" s="236">
        <f>ROUND(I91*H91,2)</f>
        <v>0</v>
      </c>
      <c r="K91" s="232" t="s">
        <v>411</v>
      </c>
      <c r="L91" s="42"/>
      <c r="M91" s="237" t="s">
        <v>19</v>
      </c>
      <c r="N91" s="238" t="s">
        <v>45</v>
      </c>
      <c r="O91" s="82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28" t="s">
        <v>412</v>
      </c>
      <c r="AT91" s="228" t="s">
        <v>152</v>
      </c>
      <c r="AU91" s="228" t="s">
        <v>83</v>
      </c>
      <c r="AY91" s="15" t="s">
        <v>128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15" t="s">
        <v>81</v>
      </c>
      <c r="BK91" s="229">
        <f>ROUND(I91*H91,2)</f>
        <v>0</v>
      </c>
      <c r="BL91" s="15" t="s">
        <v>412</v>
      </c>
      <c r="BM91" s="228" t="s">
        <v>422</v>
      </c>
    </row>
    <row r="92" s="11" customFormat="1" ht="22.8" customHeight="1">
      <c r="A92" s="11"/>
      <c r="B92" s="202"/>
      <c r="C92" s="203"/>
      <c r="D92" s="204" t="s">
        <v>73</v>
      </c>
      <c r="E92" s="250" t="s">
        <v>423</v>
      </c>
      <c r="F92" s="250" t="s">
        <v>424</v>
      </c>
      <c r="G92" s="203"/>
      <c r="H92" s="203"/>
      <c r="I92" s="206"/>
      <c r="J92" s="251">
        <f>BK92</f>
        <v>0</v>
      </c>
      <c r="K92" s="203"/>
      <c r="L92" s="208"/>
      <c r="M92" s="209"/>
      <c r="N92" s="210"/>
      <c r="O92" s="210"/>
      <c r="P92" s="211">
        <f>P93</f>
        <v>0</v>
      </c>
      <c r="Q92" s="210"/>
      <c r="R92" s="211">
        <f>R93</f>
        <v>0</v>
      </c>
      <c r="S92" s="210"/>
      <c r="T92" s="212">
        <f>T93</f>
        <v>0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213" t="s">
        <v>147</v>
      </c>
      <c r="AT92" s="214" t="s">
        <v>73</v>
      </c>
      <c r="AU92" s="214" t="s">
        <v>81</v>
      </c>
      <c r="AY92" s="213" t="s">
        <v>128</v>
      </c>
      <c r="BK92" s="215">
        <f>BK93</f>
        <v>0</v>
      </c>
    </row>
    <row r="93" s="2" customFormat="1" ht="16.5" customHeight="1">
      <c r="A93" s="36"/>
      <c r="B93" s="37"/>
      <c r="C93" s="230" t="s">
        <v>143</v>
      </c>
      <c r="D93" s="230" t="s">
        <v>152</v>
      </c>
      <c r="E93" s="231" t="s">
        <v>425</v>
      </c>
      <c r="F93" s="232" t="s">
        <v>426</v>
      </c>
      <c r="G93" s="233" t="s">
        <v>410</v>
      </c>
      <c r="H93" s="252"/>
      <c r="I93" s="235"/>
      <c r="J93" s="236">
        <f>ROUND(I93*H93,2)</f>
        <v>0</v>
      </c>
      <c r="K93" s="232" t="s">
        <v>411</v>
      </c>
      <c r="L93" s="42"/>
      <c r="M93" s="239" t="s">
        <v>19</v>
      </c>
      <c r="N93" s="240" t="s">
        <v>45</v>
      </c>
      <c r="O93" s="241"/>
      <c r="P93" s="242">
        <f>O93*H93</f>
        <v>0</v>
      </c>
      <c r="Q93" s="242">
        <v>0</v>
      </c>
      <c r="R93" s="242">
        <f>Q93*H93</f>
        <v>0</v>
      </c>
      <c r="S93" s="242">
        <v>0</v>
      </c>
      <c r="T93" s="243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28" t="s">
        <v>412</v>
      </c>
      <c r="AT93" s="228" t="s">
        <v>152</v>
      </c>
      <c r="AU93" s="228" t="s">
        <v>83</v>
      </c>
      <c r="AY93" s="15" t="s">
        <v>128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15" t="s">
        <v>81</v>
      </c>
      <c r="BK93" s="229">
        <f>ROUND(I93*H93,2)</f>
        <v>0</v>
      </c>
      <c r="BL93" s="15" t="s">
        <v>412</v>
      </c>
      <c r="BM93" s="228" t="s">
        <v>427</v>
      </c>
    </row>
    <row r="94" s="2" customFormat="1" ht="6.96" customHeight="1">
      <c r="A94" s="36"/>
      <c r="B94" s="57"/>
      <c r="C94" s="58"/>
      <c r="D94" s="58"/>
      <c r="E94" s="58"/>
      <c r="F94" s="58"/>
      <c r="G94" s="58"/>
      <c r="H94" s="58"/>
      <c r="I94" s="173"/>
      <c r="J94" s="58"/>
      <c r="K94" s="58"/>
      <c r="L94" s="42"/>
      <c r="M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</sheetData>
  <sheetProtection sheet="1" autoFilter="0" formatColumns="0" formatRows="0" objects="1" scenarios="1" spinCount="100000" saltValue="1BgZPLOkYfuwoIjdP0R6gS2tMvgSaDAsPdlenPZy0JrdA8/TUNHU3Eh8e1zWpEbVVPgDbqGoUCeu627JXom+yg==" hashValue="vnBrr4dWVRYGf2DMX4WG6goTM1aqkAQazf+8o3wYiBoiu38aGQdAliG7VVnkcW+3aUnzwYEzo5wGg5EP+BSG0w==" algorithmName="SHA-512" password="CC35"/>
  <autoFilter ref="C83:K9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3" customWidth="1"/>
    <col min="2" max="2" width="1.667969" style="253" customWidth="1"/>
    <col min="3" max="4" width="5" style="253" customWidth="1"/>
    <col min="5" max="5" width="11.66016" style="253" customWidth="1"/>
    <col min="6" max="6" width="9.160156" style="253" customWidth="1"/>
    <col min="7" max="7" width="5" style="253" customWidth="1"/>
    <col min="8" max="8" width="77.83203" style="253" customWidth="1"/>
    <col min="9" max="10" width="20" style="253" customWidth="1"/>
    <col min="11" max="11" width="1.667969" style="253" customWidth="1"/>
  </cols>
  <sheetData>
    <row r="1" s="1" customFormat="1" ht="37.5" customHeight="1"/>
    <row r="2" s="1" customFormat="1" ht="7.5" customHeight="1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="13" customFormat="1" ht="45" customHeight="1">
      <c r="B3" s="257"/>
      <c r="C3" s="258" t="s">
        <v>428</v>
      </c>
      <c r="D3" s="258"/>
      <c r="E3" s="258"/>
      <c r="F3" s="258"/>
      <c r="G3" s="258"/>
      <c r="H3" s="258"/>
      <c r="I3" s="258"/>
      <c r="J3" s="258"/>
      <c r="K3" s="259"/>
    </row>
    <row r="4" s="1" customFormat="1" ht="25.5" customHeight="1">
      <c r="B4" s="260"/>
      <c r="C4" s="261" t="s">
        <v>429</v>
      </c>
      <c r="D4" s="261"/>
      <c r="E4" s="261"/>
      <c r="F4" s="261"/>
      <c r="G4" s="261"/>
      <c r="H4" s="261"/>
      <c r="I4" s="261"/>
      <c r="J4" s="261"/>
      <c r="K4" s="262"/>
    </row>
    <row r="5" s="1" customFormat="1" ht="5.25" customHeight="1">
      <c r="B5" s="260"/>
      <c r="C5" s="263"/>
      <c r="D5" s="263"/>
      <c r="E5" s="263"/>
      <c r="F5" s="263"/>
      <c r="G5" s="263"/>
      <c r="H5" s="263"/>
      <c r="I5" s="263"/>
      <c r="J5" s="263"/>
      <c r="K5" s="262"/>
    </row>
    <row r="6" s="1" customFormat="1" ht="15" customHeight="1">
      <c r="B6" s="260"/>
      <c r="C6" s="264" t="s">
        <v>430</v>
      </c>
      <c r="D6" s="264"/>
      <c r="E6" s="264"/>
      <c r="F6" s="264"/>
      <c r="G6" s="264"/>
      <c r="H6" s="264"/>
      <c r="I6" s="264"/>
      <c r="J6" s="264"/>
      <c r="K6" s="262"/>
    </row>
    <row r="7" s="1" customFormat="1" ht="15" customHeight="1">
      <c r="B7" s="265"/>
      <c r="C7" s="264" t="s">
        <v>431</v>
      </c>
      <c r="D7" s="264"/>
      <c r="E7" s="264"/>
      <c r="F7" s="264"/>
      <c r="G7" s="264"/>
      <c r="H7" s="264"/>
      <c r="I7" s="264"/>
      <c r="J7" s="264"/>
      <c r="K7" s="262"/>
    </row>
    <row r="8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="1" customFormat="1" ht="15" customHeight="1">
      <c r="B9" s="265"/>
      <c r="C9" s="264" t="s">
        <v>432</v>
      </c>
      <c r="D9" s="264"/>
      <c r="E9" s="264"/>
      <c r="F9" s="264"/>
      <c r="G9" s="264"/>
      <c r="H9" s="264"/>
      <c r="I9" s="264"/>
      <c r="J9" s="264"/>
      <c r="K9" s="262"/>
    </row>
    <row r="10" s="1" customFormat="1" ht="15" customHeight="1">
      <c r="B10" s="265"/>
      <c r="C10" s="264"/>
      <c r="D10" s="264" t="s">
        <v>433</v>
      </c>
      <c r="E10" s="264"/>
      <c r="F10" s="264"/>
      <c r="G10" s="264"/>
      <c r="H10" s="264"/>
      <c r="I10" s="264"/>
      <c r="J10" s="264"/>
      <c r="K10" s="262"/>
    </row>
    <row r="11" s="1" customFormat="1" ht="15" customHeight="1">
      <c r="B11" s="265"/>
      <c r="C11" s="266"/>
      <c r="D11" s="264" t="s">
        <v>434</v>
      </c>
      <c r="E11" s="264"/>
      <c r="F11" s="264"/>
      <c r="G11" s="264"/>
      <c r="H11" s="264"/>
      <c r="I11" s="264"/>
      <c r="J11" s="264"/>
      <c r="K11" s="262"/>
    </row>
    <row r="12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="1" customFormat="1" ht="15" customHeight="1">
      <c r="B13" s="265"/>
      <c r="C13" s="266"/>
      <c r="D13" s="267" t="s">
        <v>435</v>
      </c>
      <c r="E13" s="264"/>
      <c r="F13" s="264"/>
      <c r="G13" s="264"/>
      <c r="H13" s="264"/>
      <c r="I13" s="264"/>
      <c r="J13" s="264"/>
      <c r="K13" s="262"/>
    </row>
    <row r="14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="1" customFormat="1" ht="15" customHeight="1">
      <c r="B15" s="265"/>
      <c r="C15" s="266"/>
      <c r="D15" s="264" t="s">
        <v>436</v>
      </c>
      <c r="E15" s="264"/>
      <c r="F15" s="264"/>
      <c r="G15" s="264"/>
      <c r="H15" s="264"/>
      <c r="I15" s="264"/>
      <c r="J15" s="264"/>
      <c r="K15" s="262"/>
    </row>
    <row r="16" s="1" customFormat="1" ht="15" customHeight="1">
      <c r="B16" s="265"/>
      <c r="C16" s="266"/>
      <c r="D16" s="264" t="s">
        <v>437</v>
      </c>
      <c r="E16" s="264"/>
      <c r="F16" s="264"/>
      <c r="G16" s="264"/>
      <c r="H16" s="264"/>
      <c r="I16" s="264"/>
      <c r="J16" s="264"/>
      <c r="K16" s="262"/>
    </row>
    <row r="17" s="1" customFormat="1" ht="15" customHeight="1">
      <c r="B17" s="265"/>
      <c r="C17" s="266"/>
      <c r="D17" s="264" t="s">
        <v>438</v>
      </c>
      <c r="E17" s="264"/>
      <c r="F17" s="264"/>
      <c r="G17" s="264"/>
      <c r="H17" s="264"/>
      <c r="I17" s="264"/>
      <c r="J17" s="264"/>
      <c r="K17" s="262"/>
    </row>
    <row r="18" s="1" customFormat="1" ht="15" customHeight="1">
      <c r="B18" s="265"/>
      <c r="C18" s="266"/>
      <c r="D18" s="266"/>
      <c r="E18" s="268" t="s">
        <v>80</v>
      </c>
      <c r="F18" s="264" t="s">
        <v>439</v>
      </c>
      <c r="G18" s="264"/>
      <c r="H18" s="264"/>
      <c r="I18" s="264"/>
      <c r="J18" s="264"/>
      <c r="K18" s="262"/>
    </row>
    <row r="19" s="1" customFormat="1" ht="15" customHeight="1">
      <c r="B19" s="265"/>
      <c r="C19" s="266"/>
      <c r="D19" s="266"/>
      <c r="E19" s="268" t="s">
        <v>440</v>
      </c>
      <c r="F19" s="264" t="s">
        <v>441</v>
      </c>
      <c r="G19" s="264"/>
      <c r="H19" s="264"/>
      <c r="I19" s="264"/>
      <c r="J19" s="264"/>
      <c r="K19" s="262"/>
    </row>
    <row r="20" s="1" customFormat="1" ht="15" customHeight="1">
      <c r="B20" s="265"/>
      <c r="C20" s="266"/>
      <c r="D20" s="266"/>
      <c r="E20" s="268" t="s">
        <v>442</v>
      </c>
      <c r="F20" s="264" t="s">
        <v>443</v>
      </c>
      <c r="G20" s="264"/>
      <c r="H20" s="264"/>
      <c r="I20" s="264"/>
      <c r="J20" s="264"/>
      <c r="K20" s="262"/>
    </row>
    <row r="21" s="1" customFormat="1" ht="15" customHeight="1">
      <c r="B21" s="265"/>
      <c r="C21" s="266"/>
      <c r="D21" s="266"/>
      <c r="E21" s="268" t="s">
        <v>444</v>
      </c>
      <c r="F21" s="264" t="s">
        <v>445</v>
      </c>
      <c r="G21" s="264"/>
      <c r="H21" s="264"/>
      <c r="I21" s="264"/>
      <c r="J21" s="264"/>
      <c r="K21" s="262"/>
    </row>
    <row r="22" s="1" customFormat="1" ht="15" customHeight="1">
      <c r="B22" s="265"/>
      <c r="C22" s="266"/>
      <c r="D22" s="266"/>
      <c r="E22" s="268" t="s">
        <v>446</v>
      </c>
      <c r="F22" s="264" t="s">
        <v>447</v>
      </c>
      <c r="G22" s="264"/>
      <c r="H22" s="264"/>
      <c r="I22" s="264"/>
      <c r="J22" s="264"/>
      <c r="K22" s="262"/>
    </row>
    <row r="23" s="1" customFormat="1" ht="15" customHeight="1">
      <c r="B23" s="265"/>
      <c r="C23" s="266"/>
      <c r="D23" s="266"/>
      <c r="E23" s="268" t="s">
        <v>87</v>
      </c>
      <c r="F23" s="264" t="s">
        <v>448</v>
      </c>
      <c r="G23" s="264"/>
      <c r="H23" s="264"/>
      <c r="I23" s="264"/>
      <c r="J23" s="264"/>
      <c r="K23" s="262"/>
    </row>
    <row r="24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="1" customFormat="1" ht="15" customHeight="1">
      <c r="B25" s="265"/>
      <c r="C25" s="264" t="s">
        <v>449</v>
      </c>
      <c r="D25" s="264"/>
      <c r="E25" s="264"/>
      <c r="F25" s="264"/>
      <c r="G25" s="264"/>
      <c r="H25" s="264"/>
      <c r="I25" s="264"/>
      <c r="J25" s="264"/>
      <c r="K25" s="262"/>
    </row>
    <row r="26" s="1" customFormat="1" ht="15" customHeight="1">
      <c r="B26" s="265"/>
      <c r="C26" s="264" t="s">
        <v>450</v>
      </c>
      <c r="D26" s="264"/>
      <c r="E26" s="264"/>
      <c r="F26" s="264"/>
      <c r="G26" s="264"/>
      <c r="H26" s="264"/>
      <c r="I26" s="264"/>
      <c r="J26" s="264"/>
      <c r="K26" s="262"/>
    </row>
    <row r="27" s="1" customFormat="1" ht="15" customHeight="1">
      <c r="B27" s="265"/>
      <c r="C27" s="264"/>
      <c r="D27" s="264" t="s">
        <v>451</v>
      </c>
      <c r="E27" s="264"/>
      <c r="F27" s="264"/>
      <c r="G27" s="264"/>
      <c r="H27" s="264"/>
      <c r="I27" s="264"/>
      <c r="J27" s="264"/>
      <c r="K27" s="262"/>
    </row>
    <row r="28" s="1" customFormat="1" ht="15" customHeight="1">
      <c r="B28" s="265"/>
      <c r="C28" s="266"/>
      <c r="D28" s="264" t="s">
        <v>452</v>
      </c>
      <c r="E28" s="264"/>
      <c r="F28" s="264"/>
      <c r="G28" s="264"/>
      <c r="H28" s="264"/>
      <c r="I28" s="264"/>
      <c r="J28" s="264"/>
      <c r="K28" s="262"/>
    </row>
    <row r="29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="1" customFormat="1" ht="15" customHeight="1">
      <c r="B30" s="265"/>
      <c r="C30" s="266"/>
      <c r="D30" s="264" t="s">
        <v>453</v>
      </c>
      <c r="E30" s="264"/>
      <c r="F30" s="264"/>
      <c r="G30" s="264"/>
      <c r="H30" s="264"/>
      <c r="I30" s="264"/>
      <c r="J30" s="264"/>
      <c r="K30" s="262"/>
    </row>
    <row r="31" s="1" customFormat="1" ht="15" customHeight="1">
      <c r="B31" s="265"/>
      <c r="C31" s="266"/>
      <c r="D31" s="264" t="s">
        <v>454</v>
      </c>
      <c r="E31" s="264"/>
      <c r="F31" s="264"/>
      <c r="G31" s="264"/>
      <c r="H31" s="264"/>
      <c r="I31" s="264"/>
      <c r="J31" s="264"/>
      <c r="K31" s="262"/>
    </row>
    <row r="32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="1" customFormat="1" ht="15" customHeight="1">
      <c r="B33" s="265"/>
      <c r="C33" s="266"/>
      <c r="D33" s="264" t="s">
        <v>455</v>
      </c>
      <c r="E33" s="264"/>
      <c r="F33" s="264"/>
      <c r="G33" s="264"/>
      <c r="H33" s="264"/>
      <c r="I33" s="264"/>
      <c r="J33" s="264"/>
      <c r="K33" s="262"/>
    </row>
    <row r="34" s="1" customFormat="1" ht="15" customHeight="1">
      <c r="B34" s="265"/>
      <c r="C34" s="266"/>
      <c r="D34" s="264" t="s">
        <v>456</v>
      </c>
      <c r="E34" s="264"/>
      <c r="F34" s="264"/>
      <c r="G34" s="264"/>
      <c r="H34" s="264"/>
      <c r="I34" s="264"/>
      <c r="J34" s="264"/>
      <c r="K34" s="262"/>
    </row>
    <row r="35" s="1" customFormat="1" ht="15" customHeight="1">
      <c r="B35" s="265"/>
      <c r="C35" s="266"/>
      <c r="D35" s="264" t="s">
        <v>457</v>
      </c>
      <c r="E35" s="264"/>
      <c r="F35" s="264"/>
      <c r="G35" s="264"/>
      <c r="H35" s="264"/>
      <c r="I35" s="264"/>
      <c r="J35" s="264"/>
      <c r="K35" s="262"/>
    </row>
    <row r="36" s="1" customFormat="1" ht="15" customHeight="1">
      <c r="B36" s="265"/>
      <c r="C36" s="266"/>
      <c r="D36" s="264"/>
      <c r="E36" s="267" t="s">
        <v>114</v>
      </c>
      <c r="F36" s="264"/>
      <c r="G36" s="264" t="s">
        <v>458</v>
      </c>
      <c r="H36" s="264"/>
      <c r="I36" s="264"/>
      <c r="J36" s="264"/>
      <c r="K36" s="262"/>
    </row>
    <row r="37" s="1" customFormat="1" ht="30.75" customHeight="1">
      <c r="B37" s="265"/>
      <c r="C37" s="266"/>
      <c r="D37" s="264"/>
      <c r="E37" s="267" t="s">
        <v>459</v>
      </c>
      <c r="F37" s="264"/>
      <c r="G37" s="264" t="s">
        <v>460</v>
      </c>
      <c r="H37" s="264"/>
      <c r="I37" s="264"/>
      <c r="J37" s="264"/>
      <c r="K37" s="262"/>
    </row>
    <row r="38" s="1" customFormat="1" ht="15" customHeight="1">
      <c r="B38" s="265"/>
      <c r="C38" s="266"/>
      <c r="D38" s="264"/>
      <c r="E38" s="267" t="s">
        <v>55</v>
      </c>
      <c r="F38" s="264"/>
      <c r="G38" s="264" t="s">
        <v>461</v>
      </c>
      <c r="H38" s="264"/>
      <c r="I38" s="264"/>
      <c r="J38" s="264"/>
      <c r="K38" s="262"/>
    </row>
    <row r="39" s="1" customFormat="1" ht="15" customHeight="1">
      <c r="B39" s="265"/>
      <c r="C39" s="266"/>
      <c r="D39" s="264"/>
      <c r="E39" s="267" t="s">
        <v>56</v>
      </c>
      <c r="F39" s="264"/>
      <c r="G39" s="264" t="s">
        <v>462</v>
      </c>
      <c r="H39" s="264"/>
      <c r="I39" s="264"/>
      <c r="J39" s="264"/>
      <c r="K39" s="262"/>
    </row>
    <row r="40" s="1" customFormat="1" ht="15" customHeight="1">
      <c r="B40" s="265"/>
      <c r="C40" s="266"/>
      <c r="D40" s="264"/>
      <c r="E40" s="267" t="s">
        <v>115</v>
      </c>
      <c r="F40" s="264"/>
      <c r="G40" s="264" t="s">
        <v>463</v>
      </c>
      <c r="H40" s="264"/>
      <c r="I40" s="264"/>
      <c r="J40" s="264"/>
      <c r="K40" s="262"/>
    </row>
    <row r="41" s="1" customFormat="1" ht="15" customHeight="1">
      <c r="B41" s="265"/>
      <c r="C41" s="266"/>
      <c r="D41" s="264"/>
      <c r="E41" s="267" t="s">
        <v>116</v>
      </c>
      <c r="F41" s="264"/>
      <c r="G41" s="264" t="s">
        <v>464</v>
      </c>
      <c r="H41" s="264"/>
      <c r="I41" s="264"/>
      <c r="J41" s="264"/>
      <c r="K41" s="262"/>
    </row>
    <row r="42" s="1" customFormat="1" ht="15" customHeight="1">
      <c r="B42" s="265"/>
      <c r="C42" s="266"/>
      <c r="D42" s="264"/>
      <c r="E42" s="267" t="s">
        <v>465</v>
      </c>
      <c r="F42" s="264"/>
      <c r="G42" s="264" t="s">
        <v>466</v>
      </c>
      <c r="H42" s="264"/>
      <c r="I42" s="264"/>
      <c r="J42" s="264"/>
      <c r="K42" s="262"/>
    </row>
    <row r="43" s="1" customFormat="1" ht="15" customHeight="1">
      <c r="B43" s="265"/>
      <c r="C43" s="266"/>
      <c r="D43" s="264"/>
      <c r="E43" s="267"/>
      <c r="F43" s="264"/>
      <c r="G43" s="264" t="s">
        <v>467</v>
      </c>
      <c r="H43" s="264"/>
      <c r="I43" s="264"/>
      <c r="J43" s="264"/>
      <c r="K43" s="262"/>
    </row>
    <row r="44" s="1" customFormat="1" ht="15" customHeight="1">
      <c r="B44" s="265"/>
      <c r="C44" s="266"/>
      <c r="D44" s="264"/>
      <c r="E44" s="267" t="s">
        <v>468</v>
      </c>
      <c r="F44" s="264"/>
      <c r="G44" s="264" t="s">
        <v>469</v>
      </c>
      <c r="H44" s="264"/>
      <c r="I44" s="264"/>
      <c r="J44" s="264"/>
      <c r="K44" s="262"/>
    </row>
    <row r="45" s="1" customFormat="1" ht="15" customHeight="1">
      <c r="B45" s="265"/>
      <c r="C45" s="266"/>
      <c r="D45" s="264"/>
      <c r="E45" s="267" t="s">
        <v>118</v>
      </c>
      <c r="F45" s="264"/>
      <c r="G45" s="264" t="s">
        <v>470</v>
      </c>
      <c r="H45" s="264"/>
      <c r="I45" s="264"/>
      <c r="J45" s="264"/>
      <c r="K45" s="262"/>
    </row>
    <row r="46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="1" customFormat="1" ht="15" customHeight="1">
      <c r="B47" s="265"/>
      <c r="C47" s="266"/>
      <c r="D47" s="264" t="s">
        <v>471</v>
      </c>
      <c r="E47" s="264"/>
      <c r="F47" s="264"/>
      <c r="G47" s="264"/>
      <c r="H47" s="264"/>
      <c r="I47" s="264"/>
      <c r="J47" s="264"/>
      <c r="K47" s="262"/>
    </row>
    <row r="48" s="1" customFormat="1" ht="15" customHeight="1">
      <c r="B48" s="265"/>
      <c r="C48" s="266"/>
      <c r="D48" s="266"/>
      <c r="E48" s="264" t="s">
        <v>472</v>
      </c>
      <c r="F48" s="264"/>
      <c r="G48" s="264"/>
      <c r="H48" s="264"/>
      <c r="I48" s="264"/>
      <c r="J48" s="264"/>
      <c r="K48" s="262"/>
    </row>
    <row r="49" s="1" customFormat="1" ht="15" customHeight="1">
      <c r="B49" s="265"/>
      <c r="C49" s="266"/>
      <c r="D49" s="266"/>
      <c r="E49" s="264" t="s">
        <v>473</v>
      </c>
      <c r="F49" s="264"/>
      <c r="G49" s="264"/>
      <c r="H49" s="264"/>
      <c r="I49" s="264"/>
      <c r="J49" s="264"/>
      <c r="K49" s="262"/>
    </row>
    <row r="50" s="1" customFormat="1" ht="15" customHeight="1">
      <c r="B50" s="265"/>
      <c r="C50" s="266"/>
      <c r="D50" s="266"/>
      <c r="E50" s="264" t="s">
        <v>474</v>
      </c>
      <c r="F50" s="264"/>
      <c r="G50" s="264"/>
      <c r="H50" s="264"/>
      <c r="I50" s="264"/>
      <c r="J50" s="264"/>
      <c r="K50" s="262"/>
    </row>
    <row r="51" s="1" customFormat="1" ht="15" customHeight="1">
      <c r="B51" s="265"/>
      <c r="C51" s="266"/>
      <c r="D51" s="264" t="s">
        <v>475</v>
      </c>
      <c r="E51" s="264"/>
      <c r="F51" s="264"/>
      <c r="G51" s="264"/>
      <c r="H51" s="264"/>
      <c r="I51" s="264"/>
      <c r="J51" s="264"/>
      <c r="K51" s="262"/>
    </row>
    <row r="52" s="1" customFormat="1" ht="25.5" customHeight="1">
      <c r="B52" s="260"/>
      <c r="C52" s="261" t="s">
        <v>476</v>
      </c>
      <c r="D52" s="261"/>
      <c r="E52" s="261"/>
      <c r="F52" s="261"/>
      <c r="G52" s="261"/>
      <c r="H52" s="261"/>
      <c r="I52" s="261"/>
      <c r="J52" s="261"/>
      <c r="K52" s="262"/>
    </row>
    <row r="53" s="1" customFormat="1" ht="5.25" customHeight="1">
      <c r="B53" s="260"/>
      <c r="C53" s="263"/>
      <c r="D53" s="263"/>
      <c r="E53" s="263"/>
      <c r="F53" s="263"/>
      <c r="G53" s="263"/>
      <c r="H53" s="263"/>
      <c r="I53" s="263"/>
      <c r="J53" s="263"/>
      <c r="K53" s="262"/>
    </row>
    <row r="54" s="1" customFormat="1" ht="15" customHeight="1">
      <c r="B54" s="260"/>
      <c r="C54" s="264" t="s">
        <v>477</v>
      </c>
      <c r="D54" s="264"/>
      <c r="E54" s="264"/>
      <c r="F54" s="264"/>
      <c r="G54" s="264"/>
      <c r="H54" s="264"/>
      <c r="I54" s="264"/>
      <c r="J54" s="264"/>
      <c r="K54" s="262"/>
    </row>
    <row r="55" s="1" customFormat="1" ht="15" customHeight="1">
      <c r="B55" s="260"/>
      <c r="C55" s="264" t="s">
        <v>478</v>
      </c>
      <c r="D55" s="264"/>
      <c r="E55" s="264"/>
      <c r="F55" s="264"/>
      <c r="G55" s="264"/>
      <c r="H55" s="264"/>
      <c r="I55" s="264"/>
      <c r="J55" s="264"/>
      <c r="K55" s="262"/>
    </row>
    <row r="56" s="1" customFormat="1" ht="12.75" customHeight="1">
      <c r="B56" s="260"/>
      <c r="C56" s="264"/>
      <c r="D56" s="264"/>
      <c r="E56" s="264"/>
      <c r="F56" s="264"/>
      <c r="G56" s="264"/>
      <c r="H56" s="264"/>
      <c r="I56" s="264"/>
      <c r="J56" s="264"/>
      <c r="K56" s="262"/>
    </row>
    <row r="57" s="1" customFormat="1" ht="15" customHeight="1">
      <c r="B57" s="260"/>
      <c r="C57" s="264" t="s">
        <v>479</v>
      </c>
      <c r="D57" s="264"/>
      <c r="E57" s="264"/>
      <c r="F57" s="264"/>
      <c r="G57" s="264"/>
      <c r="H57" s="264"/>
      <c r="I57" s="264"/>
      <c r="J57" s="264"/>
      <c r="K57" s="262"/>
    </row>
    <row r="58" s="1" customFormat="1" ht="15" customHeight="1">
      <c r="B58" s="260"/>
      <c r="C58" s="266"/>
      <c r="D58" s="264" t="s">
        <v>480</v>
      </c>
      <c r="E58" s="264"/>
      <c r="F58" s="264"/>
      <c r="G58" s="264"/>
      <c r="H58" s="264"/>
      <c r="I58" s="264"/>
      <c r="J58" s="264"/>
      <c r="K58" s="262"/>
    </row>
    <row r="59" s="1" customFormat="1" ht="15" customHeight="1">
      <c r="B59" s="260"/>
      <c r="C59" s="266"/>
      <c r="D59" s="264" t="s">
        <v>481</v>
      </c>
      <c r="E59" s="264"/>
      <c r="F59" s="264"/>
      <c r="G59" s="264"/>
      <c r="H59" s="264"/>
      <c r="I59" s="264"/>
      <c r="J59" s="264"/>
      <c r="K59" s="262"/>
    </row>
    <row r="60" s="1" customFormat="1" ht="15" customHeight="1">
      <c r="B60" s="260"/>
      <c r="C60" s="266"/>
      <c r="D60" s="264" t="s">
        <v>482</v>
      </c>
      <c r="E60" s="264"/>
      <c r="F60" s="264"/>
      <c r="G60" s="264"/>
      <c r="H60" s="264"/>
      <c r="I60" s="264"/>
      <c r="J60" s="264"/>
      <c r="K60" s="262"/>
    </row>
    <row r="61" s="1" customFormat="1" ht="15" customHeight="1">
      <c r="B61" s="260"/>
      <c r="C61" s="266"/>
      <c r="D61" s="264" t="s">
        <v>483</v>
      </c>
      <c r="E61" s="264"/>
      <c r="F61" s="264"/>
      <c r="G61" s="264"/>
      <c r="H61" s="264"/>
      <c r="I61" s="264"/>
      <c r="J61" s="264"/>
      <c r="K61" s="262"/>
    </row>
    <row r="62" s="1" customFormat="1" ht="15" customHeight="1">
      <c r="B62" s="260"/>
      <c r="C62" s="266"/>
      <c r="D62" s="269" t="s">
        <v>484</v>
      </c>
      <c r="E62" s="269"/>
      <c r="F62" s="269"/>
      <c r="G62" s="269"/>
      <c r="H62" s="269"/>
      <c r="I62" s="269"/>
      <c r="J62" s="269"/>
      <c r="K62" s="262"/>
    </row>
    <row r="63" s="1" customFormat="1" ht="15" customHeight="1">
      <c r="B63" s="260"/>
      <c r="C63" s="266"/>
      <c r="D63" s="264" t="s">
        <v>485</v>
      </c>
      <c r="E63" s="264"/>
      <c r="F63" s="264"/>
      <c r="G63" s="264"/>
      <c r="H63" s="264"/>
      <c r="I63" s="264"/>
      <c r="J63" s="264"/>
      <c r="K63" s="262"/>
    </row>
    <row r="64" s="1" customFormat="1" ht="12.75" customHeight="1">
      <c r="B64" s="260"/>
      <c r="C64" s="266"/>
      <c r="D64" s="266"/>
      <c r="E64" s="270"/>
      <c r="F64" s="266"/>
      <c r="G64" s="266"/>
      <c r="H64" s="266"/>
      <c r="I64" s="266"/>
      <c r="J64" s="266"/>
      <c r="K64" s="262"/>
    </row>
    <row r="65" s="1" customFormat="1" ht="15" customHeight="1">
      <c r="B65" s="260"/>
      <c r="C65" s="266"/>
      <c r="D65" s="264" t="s">
        <v>486</v>
      </c>
      <c r="E65" s="264"/>
      <c r="F65" s="264"/>
      <c r="G65" s="264"/>
      <c r="H65" s="264"/>
      <c r="I65" s="264"/>
      <c r="J65" s="264"/>
      <c r="K65" s="262"/>
    </row>
    <row r="66" s="1" customFormat="1" ht="15" customHeight="1">
      <c r="B66" s="260"/>
      <c r="C66" s="266"/>
      <c r="D66" s="269" t="s">
        <v>487</v>
      </c>
      <c r="E66" s="269"/>
      <c r="F66" s="269"/>
      <c r="G66" s="269"/>
      <c r="H66" s="269"/>
      <c r="I66" s="269"/>
      <c r="J66" s="269"/>
      <c r="K66" s="262"/>
    </row>
    <row r="67" s="1" customFormat="1" ht="15" customHeight="1">
      <c r="B67" s="260"/>
      <c r="C67" s="266"/>
      <c r="D67" s="264" t="s">
        <v>488</v>
      </c>
      <c r="E67" s="264"/>
      <c r="F67" s="264"/>
      <c r="G67" s="264"/>
      <c r="H67" s="264"/>
      <c r="I67" s="264"/>
      <c r="J67" s="264"/>
      <c r="K67" s="262"/>
    </row>
    <row r="68" s="1" customFormat="1" ht="15" customHeight="1">
      <c r="B68" s="260"/>
      <c r="C68" s="266"/>
      <c r="D68" s="264" t="s">
        <v>489</v>
      </c>
      <c r="E68" s="264"/>
      <c r="F68" s="264"/>
      <c r="G68" s="264"/>
      <c r="H68" s="264"/>
      <c r="I68" s="264"/>
      <c r="J68" s="264"/>
      <c r="K68" s="262"/>
    </row>
    <row r="69" s="1" customFormat="1" ht="15" customHeight="1">
      <c r="B69" s="260"/>
      <c r="C69" s="266"/>
      <c r="D69" s="264" t="s">
        <v>490</v>
      </c>
      <c r="E69" s="264"/>
      <c r="F69" s="264"/>
      <c r="G69" s="264"/>
      <c r="H69" s="264"/>
      <c r="I69" s="264"/>
      <c r="J69" s="264"/>
      <c r="K69" s="262"/>
    </row>
    <row r="70" s="1" customFormat="1" ht="15" customHeight="1">
      <c r="B70" s="260"/>
      <c r="C70" s="266"/>
      <c r="D70" s="264" t="s">
        <v>491</v>
      </c>
      <c r="E70" s="264"/>
      <c r="F70" s="264"/>
      <c r="G70" s="264"/>
      <c r="H70" s="264"/>
      <c r="I70" s="264"/>
      <c r="J70" s="264"/>
      <c r="K70" s="262"/>
    </row>
    <row r="7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="1" customFormat="1" ht="45" customHeight="1">
      <c r="B75" s="279"/>
      <c r="C75" s="280" t="s">
        <v>492</v>
      </c>
      <c r="D75" s="280"/>
      <c r="E75" s="280"/>
      <c r="F75" s="280"/>
      <c r="G75" s="280"/>
      <c r="H75" s="280"/>
      <c r="I75" s="280"/>
      <c r="J75" s="280"/>
      <c r="K75" s="281"/>
    </row>
    <row r="76" s="1" customFormat="1" ht="17.25" customHeight="1">
      <c r="B76" s="279"/>
      <c r="C76" s="282" t="s">
        <v>493</v>
      </c>
      <c r="D76" s="282"/>
      <c r="E76" s="282"/>
      <c r="F76" s="282" t="s">
        <v>494</v>
      </c>
      <c r="G76" s="283"/>
      <c r="H76" s="282" t="s">
        <v>56</v>
      </c>
      <c r="I76" s="282" t="s">
        <v>59</v>
      </c>
      <c r="J76" s="282" t="s">
        <v>495</v>
      </c>
      <c r="K76" s="281"/>
    </row>
    <row r="77" s="1" customFormat="1" ht="17.25" customHeight="1">
      <c r="B77" s="279"/>
      <c r="C77" s="284" t="s">
        <v>496</v>
      </c>
      <c r="D77" s="284"/>
      <c r="E77" s="284"/>
      <c r="F77" s="285" t="s">
        <v>497</v>
      </c>
      <c r="G77" s="286"/>
      <c r="H77" s="284"/>
      <c r="I77" s="284"/>
      <c r="J77" s="284" t="s">
        <v>498</v>
      </c>
      <c r="K77" s="281"/>
    </row>
    <row r="78" s="1" customFormat="1" ht="5.25" customHeight="1">
      <c r="B78" s="279"/>
      <c r="C78" s="287"/>
      <c r="D78" s="287"/>
      <c r="E78" s="287"/>
      <c r="F78" s="287"/>
      <c r="G78" s="288"/>
      <c r="H78" s="287"/>
      <c r="I78" s="287"/>
      <c r="J78" s="287"/>
      <c r="K78" s="281"/>
    </row>
    <row r="79" s="1" customFormat="1" ht="15" customHeight="1">
      <c r="B79" s="279"/>
      <c r="C79" s="267" t="s">
        <v>55</v>
      </c>
      <c r="D79" s="287"/>
      <c r="E79" s="287"/>
      <c r="F79" s="289" t="s">
        <v>499</v>
      </c>
      <c r="G79" s="288"/>
      <c r="H79" s="267" t="s">
        <v>500</v>
      </c>
      <c r="I79" s="267" t="s">
        <v>501</v>
      </c>
      <c r="J79" s="267">
        <v>20</v>
      </c>
      <c r="K79" s="281"/>
    </row>
    <row r="80" s="1" customFormat="1" ht="15" customHeight="1">
      <c r="B80" s="279"/>
      <c r="C80" s="267" t="s">
        <v>502</v>
      </c>
      <c r="D80" s="267"/>
      <c r="E80" s="267"/>
      <c r="F80" s="289" t="s">
        <v>499</v>
      </c>
      <c r="G80" s="288"/>
      <c r="H80" s="267" t="s">
        <v>503</v>
      </c>
      <c r="I80" s="267" t="s">
        <v>501</v>
      </c>
      <c r="J80" s="267">
        <v>120</v>
      </c>
      <c r="K80" s="281"/>
    </row>
    <row r="81" s="1" customFormat="1" ht="15" customHeight="1">
      <c r="B81" s="290"/>
      <c r="C81" s="267" t="s">
        <v>504</v>
      </c>
      <c r="D81" s="267"/>
      <c r="E81" s="267"/>
      <c r="F81" s="289" t="s">
        <v>505</v>
      </c>
      <c r="G81" s="288"/>
      <c r="H81" s="267" t="s">
        <v>506</v>
      </c>
      <c r="I81" s="267" t="s">
        <v>501</v>
      </c>
      <c r="J81" s="267">
        <v>50</v>
      </c>
      <c r="K81" s="281"/>
    </row>
    <row r="82" s="1" customFormat="1" ht="15" customHeight="1">
      <c r="B82" s="290"/>
      <c r="C82" s="267" t="s">
        <v>507</v>
      </c>
      <c r="D82" s="267"/>
      <c r="E82" s="267"/>
      <c r="F82" s="289" t="s">
        <v>499</v>
      </c>
      <c r="G82" s="288"/>
      <c r="H82" s="267" t="s">
        <v>508</v>
      </c>
      <c r="I82" s="267" t="s">
        <v>509</v>
      </c>
      <c r="J82" s="267"/>
      <c r="K82" s="281"/>
    </row>
    <row r="83" s="1" customFormat="1" ht="15" customHeight="1">
      <c r="B83" s="290"/>
      <c r="C83" s="291" t="s">
        <v>510</v>
      </c>
      <c r="D83" s="291"/>
      <c r="E83" s="291"/>
      <c r="F83" s="292" t="s">
        <v>505</v>
      </c>
      <c r="G83" s="291"/>
      <c r="H83" s="291" t="s">
        <v>511</v>
      </c>
      <c r="I83" s="291" t="s">
        <v>501</v>
      </c>
      <c r="J83" s="291">
        <v>15</v>
      </c>
      <c r="K83" s="281"/>
    </row>
    <row r="84" s="1" customFormat="1" ht="15" customHeight="1">
      <c r="B84" s="290"/>
      <c r="C84" s="291" t="s">
        <v>512</v>
      </c>
      <c r="D84" s="291"/>
      <c r="E84" s="291"/>
      <c r="F84" s="292" t="s">
        <v>505</v>
      </c>
      <c r="G84" s="291"/>
      <c r="H84" s="291" t="s">
        <v>513</v>
      </c>
      <c r="I84" s="291" t="s">
        <v>501</v>
      </c>
      <c r="J84" s="291">
        <v>15</v>
      </c>
      <c r="K84" s="281"/>
    </row>
    <row r="85" s="1" customFormat="1" ht="15" customHeight="1">
      <c r="B85" s="290"/>
      <c r="C85" s="291" t="s">
        <v>514</v>
      </c>
      <c r="D85" s="291"/>
      <c r="E85" s="291"/>
      <c r="F85" s="292" t="s">
        <v>505</v>
      </c>
      <c r="G85" s="291"/>
      <c r="H85" s="291" t="s">
        <v>515</v>
      </c>
      <c r="I85" s="291" t="s">
        <v>501</v>
      </c>
      <c r="J85" s="291">
        <v>20</v>
      </c>
      <c r="K85" s="281"/>
    </row>
    <row r="86" s="1" customFormat="1" ht="15" customHeight="1">
      <c r="B86" s="290"/>
      <c r="C86" s="291" t="s">
        <v>516</v>
      </c>
      <c r="D86" s="291"/>
      <c r="E86" s="291"/>
      <c r="F86" s="292" t="s">
        <v>505</v>
      </c>
      <c r="G86" s="291"/>
      <c r="H86" s="291" t="s">
        <v>517</v>
      </c>
      <c r="I86" s="291" t="s">
        <v>501</v>
      </c>
      <c r="J86" s="291">
        <v>20</v>
      </c>
      <c r="K86" s="281"/>
    </row>
    <row r="87" s="1" customFormat="1" ht="15" customHeight="1">
      <c r="B87" s="290"/>
      <c r="C87" s="267" t="s">
        <v>518</v>
      </c>
      <c r="D87" s="267"/>
      <c r="E87" s="267"/>
      <c r="F87" s="289" t="s">
        <v>505</v>
      </c>
      <c r="G87" s="288"/>
      <c r="H87" s="267" t="s">
        <v>519</v>
      </c>
      <c r="I87" s="267" t="s">
        <v>501</v>
      </c>
      <c r="J87" s="267">
        <v>50</v>
      </c>
      <c r="K87" s="281"/>
    </row>
    <row r="88" s="1" customFormat="1" ht="15" customHeight="1">
      <c r="B88" s="290"/>
      <c r="C88" s="267" t="s">
        <v>520</v>
      </c>
      <c r="D88" s="267"/>
      <c r="E88" s="267"/>
      <c r="F88" s="289" t="s">
        <v>505</v>
      </c>
      <c r="G88" s="288"/>
      <c r="H88" s="267" t="s">
        <v>521</v>
      </c>
      <c r="I88" s="267" t="s">
        <v>501</v>
      </c>
      <c r="J88" s="267">
        <v>20</v>
      </c>
      <c r="K88" s="281"/>
    </row>
    <row r="89" s="1" customFormat="1" ht="15" customHeight="1">
      <c r="B89" s="290"/>
      <c r="C89" s="267" t="s">
        <v>522</v>
      </c>
      <c r="D89" s="267"/>
      <c r="E89" s="267"/>
      <c r="F89" s="289" t="s">
        <v>505</v>
      </c>
      <c r="G89" s="288"/>
      <c r="H89" s="267" t="s">
        <v>523</v>
      </c>
      <c r="I89" s="267" t="s">
        <v>501</v>
      </c>
      <c r="J89" s="267">
        <v>20</v>
      </c>
      <c r="K89" s="281"/>
    </row>
    <row r="90" s="1" customFormat="1" ht="15" customHeight="1">
      <c r="B90" s="290"/>
      <c r="C90" s="267" t="s">
        <v>524</v>
      </c>
      <c r="D90" s="267"/>
      <c r="E90" s="267"/>
      <c r="F90" s="289" t="s">
        <v>505</v>
      </c>
      <c r="G90" s="288"/>
      <c r="H90" s="267" t="s">
        <v>525</v>
      </c>
      <c r="I90" s="267" t="s">
        <v>501</v>
      </c>
      <c r="J90" s="267">
        <v>50</v>
      </c>
      <c r="K90" s="281"/>
    </row>
    <row r="91" s="1" customFormat="1" ht="15" customHeight="1">
      <c r="B91" s="290"/>
      <c r="C91" s="267" t="s">
        <v>526</v>
      </c>
      <c r="D91" s="267"/>
      <c r="E91" s="267"/>
      <c r="F91" s="289" t="s">
        <v>505</v>
      </c>
      <c r="G91" s="288"/>
      <c r="H91" s="267" t="s">
        <v>526</v>
      </c>
      <c r="I91" s="267" t="s">
        <v>501</v>
      </c>
      <c r="J91" s="267">
        <v>50</v>
      </c>
      <c r="K91" s="281"/>
    </row>
    <row r="92" s="1" customFormat="1" ht="15" customHeight="1">
      <c r="B92" s="290"/>
      <c r="C92" s="267" t="s">
        <v>527</v>
      </c>
      <c r="D92" s="267"/>
      <c r="E92" s="267"/>
      <c r="F92" s="289" t="s">
        <v>505</v>
      </c>
      <c r="G92" s="288"/>
      <c r="H92" s="267" t="s">
        <v>528</v>
      </c>
      <c r="I92" s="267" t="s">
        <v>501</v>
      </c>
      <c r="J92" s="267">
        <v>255</v>
      </c>
      <c r="K92" s="281"/>
    </row>
    <row r="93" s="1" customFormat="1" ht="15" customHeight="1">
      <c r="B93" s="290"/>
      <c r="C93" s="267" t="s">
        <v>529</v>
      </c>
      <c r="D93" s="267"/>
      <c r="E93" s="267"/>
      <c r="F93" s="289" t="s">
        <v>499</v>
      </c>
      <c r="G93" s="288"/>
      <c r="H93" s="267" t="s">
        <v>530</v>
      </c>
      <c r="I93" s="267" t="s">
        <v>531</v>
      </c>
      <c r="J93" s="267"/>
      <c r="K93" s="281"/>
    </row>
    <row r="94" s="1" customFormat="1" ht="15" customHeight="1">
      <c r="B94" s="290"/>
      <c r="C94" s="267" t="s">
        <v>532</v>
      </c>
      <c r="D94" s="267"/>
      <c r="E94" s="267"/>
      <c r="F94" s="289" t="s">
        <v>499</v>
      </c>
      <c r="G94" s="288"/>
      <c r="H94" s="267" t="s">
        <v>533</v>
      </c>
      <c r="I94" s="267" t="s">
        <v>534</v>
      </c>
      <c r="J94" s="267"/>
      <c r="K94" s="281"/>
    </row>
    <row r="95" s="1" customFormat="1" ht="15" customHeight="1">
      <c r="B95" s="290"/>
      <c r="C95" s="267" t="s">
        <v>535</v>
      </c>
      <c r="D95" s="267"/>
      <c r="E95" s="267"/>
      <c r="F95" s="289" t="s">
        <v>499</v>
      </c>
      <c r="G95" s="288"/>
      <c r="H95" s="267" t="s">
        <v>535</v>
      </c>
      <c r="I95" s="267" t="s">
        <v>534</v>
      </c>
      <c r="J95" s="267"/>
      <c r="K95" s="281"/>
    </row>
    <row r="96" s="1" customFormat="1" ht="15" customHeight="1">
      <c r="B96" s="290"/>
      <c r="C96" s="267" t="s">
        <v>40</v>
      </c>
      <c r="D96" s="267"/>
      <c r="E96" s="267"/>
      <c r="F96" s="289" t="s">
        <v>499</v>
      </c>
      <c r="G96" s="288"/>
      <c r="H96" s="267" t="s">
        <v>536</v>
      </c>
      <c r="I96" s="267" t="s">
        <v>534</v>
      </c>
      <c r="J96" s="267"/>
      <c r="K96" s="281"/>
    </row>
    <row r="97" s="1" customFormat="1" ht="15" customHeight="1">
      <c r="B97" s="290"/>
      <c r="C97" s="267" t="s">
        <v>50</v>
      </c>
      <c r="D97" s="267"/>
      <c r="E97" s="267"/>
      <c r="F97" s="289" t="s">
        <v>499</v>
      </c>
      <c r="G97" s="288"/>
      <c r="H97" s="267" t="s">
        <v>537</v>
      </c>
      <c r="I97" s="267" t="s">
        <v>534</v>
      </c>
      <c r="J97" s="267"/>
      <c r="K97" s="281"/>
    </row>
    <row r="98" s="1" customFormat="1" ht="15" customHeight="1">
      <c r="B98" s="293"/>
      <c r="C98" s="294"/>
      <c r="D98" s="294"/>
      <c r="E98" s="294"/>
      <c r="F98" s="294"/>
      <c r="G98" s="294"/>
      <c r="H98" s="294"/>
      <c r="I98" s="294"/>
      <c r="J98" s="294"/>
      <c r="K98" s="295"/>
    </row>
    <row r="99" s="1" customFormat="1" ht="18.75" customHeight="1">
      <c r="B99" s="296"/>
      <c r="C99" s="297"/>
      <c r="D99" s="297"/>
      <c r="E99" s="297"/>
      <c r="F99" s="297"/>
      <c r="G99" s="297"/>
      <c r="H99" s="297"/>
      <c r="I99" s="297"/>
      <c r="J99" s="297"/>
      <c r="K99" s="296"/>
    </row>
    <row r="100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="1" customFormat="1" ht="45" customHeight="1">
      <c r="B102" s="279"/>
      <c r="C102" s="280" t="s">
        <v>538</v>
      </c>
      <c r="D102" s="280"/>
      <c r="E102" s="280"/>
      <c r="F102" s="280"/>
      <c r="G102" s="280"/>
      <c r="H102" s="280"/>
      <c r="I102" s="280"/>
      <c r="J102" s="280"/>
      <c r="K102" s="281"/>
    </row>
    <row r="103" s="1" customFormat="1" ht="17.25" customHeight="1">
      <c r="B103" s="279"/>
      <c r="C103" s="282" t="s">
        <v>493</v>
      </c>
      <c r="D103" s="282"/>
      <c r="E103" s="282"/>
      <c r="F103" s="282" t="s">
        <v>494</v>
      </c>
      <c r="G103" s="283"/>
      <c r="H103" s="282" t="s">
        <v>56</v>
      </c>
      <c r="I103" s="282" t="s">
        <v>59</v>
      </c>
      <c r="J103" s="282" t="s">
        <v>495</v>
      </c>
      <c r="K103" s="281"/>
    </row>
    <row r="104" s="1" customFormat="1" ht="17.25" customHeight="1">
      <c r="B104" s="279"/>
      <c r="C104" s="284" t="s">
        <v>496</v>
      </c>
      <c r="D104" s="284"/>
      <c r="E104" s="284"/>
      <c r="F104" s="285" t="s">
        <v>497</v>
      </c>
      <c r="G104" s="286"/>
      <c r="H104" s="284"/>
      <c r="I104" s="284"/>
      <c r="J104" s="284" t="s">
        <v>498</v>
      </c>
      <c r="K104" s="281"/>
    </row>
    <row r="105" s="1" customFormat="1" ht="5.25" customHeight="1">
      <c r="B105" s="279"/>
      <c r="C105" s="282"/>
      <c r="D105" s="282"/>
      <c r="E105" s="282"/>
      <c r="F105" s="282"/>
      <c r="G105" s="298"/>
      <c r="H105" s="282"/>
      <c r="I105" s="282"/>
      <c r="J105" s="282"/>
      <c r="K105" s="281"/>
    </row>
    <row r="106" s="1" customFormat="1" ht="15" customHeight="1">
      <c r="B106" s="279"/>
      <c r="C106" s="267" t="s">
        <v>55</v>
      </c>
      <c r="D106" s="287"/>
      <c r="E106" s="287"/>
      <c r="F106" s="289" t="s">
        <v>499</v>
      </c>
      <c r="G106" s="298"/>
      <c r="H106" s="267" t="s">
        <v>539</v>
      </c>
      <c r="I106" s="267" t="s">
        <v>501</v>
      </c>
      <c r="J106" s="267">
        <v>20</v>
      </c>
      <c r="K106" s="281"/>
    </row>
    <row r="107" s="1" customFormat="1" ht="15" customHeight="1">
      <c r="B107" s="279"/>
      <c r="C107" s="267" t="s">
        <v>502</v>
      </c>
      <c r="D107" s="267"/>
      <c r="E107" s="267"/>
      <c r="F107" s="289" t="s">
        <v>499</v>
      </c>
      <c r="G107" s="267"/>
      <c r="H107" s="267" t="s">
        <v>539</v>
      </c>
      <c r="I107" s="267" t="s">
        <v>501</v>
      </c>
      <c r="J107" s="267">
        <v>120</v>
      </c>
      <c r="K107" s="281"/>
    </row>
    <row r="108" s="1" customFormat="1" ht="15" customHeight="1">
      <c r="B108" s="290"/>
      <c r="C108" s="267" t="s">
        <v>504</v>
      </c>
      <c r="D108" s="267"/>
      <c r="E108" s="267"/>
      <c r="F108" s="289" t="s">
        <v>505</v>
      </c>
      <c r="G108" s="267"/>
      <c r="H108" s="267" t="s">
        <v>539</v>
      </c>
      <c r="I108" s="267" t="s">
        <v>501</v>
      </c>
      <c r="J108" s="267">
        <v>50</v>
      </c>
      <c r="K108" s="281"/>
    </row>
    <row r="109" s="1" customFormat="1" ht="15" customHeight="1">
      <c r="B109" s="290"/>
      <c r="C109" s="267" t="s">
        <v>507</v>
      </c>
      <c r="D109" s="267"/>
      <c r="E109" s="267"/>
      <c r="F109" s="289" t="s">
        <v>499</v>
      </c>
      <c r="G109" s="267"/>
      <c r="H109" s="267" t="s">
        <v>539</v>
      </c>
      <c r="I109" s="267" t="s">
        <v>509</v>
      </c>
      <c r="J109" s="267"/>
      <c r="K109" s="281"/>
    </row>
    <row r="110" s="1" customFormat="1" ht="15" customHeight="1">
      <c r="B110" s="290"/>
      <c r="C110" s="267" t="s">
        <v>518</v>
      </c>
      <c r="D110" s="267"/>
      <c r="E110" s="267"/>
      <c r="F110" s="289" t="s">
        <v>505</v>
      </c>
      <c r="G110" s="267"/>
      <c r="H110" s="267" t="s">
        <v>539</v>
      </c>
      <c r="I110" s="267" t="s">
        <v>501</v>
      </c>
      <c r="J110" s="267">
        <v>50</v>
      </c>
      <c r="K110" s="281"/>
    </row>
    <row r="111" s="1" customFormat="1" ht="15" customHeight="1">
      <c r="B111" s="290"/>
      <c r="C111" s="267" t="s">
        <v>526</v>
      </c>
      <c r="D111" s="267"/>
      <c r="E111" s="267"/>
      <c r="F111" s="289" t="s">
        <v>505</v>
      </c>
      <c r="G111" s="267"/>
      <c r="H111" s="267" t="s">
        <v>539</v>
      </c>
      <c r="I111" s="267" t="s">
        <v>501</v>
      </c>
      <c r="J111" s="267">
        <v>50</v>
      </c>
      <c r="K111" s="281"/>
    </row>
    <row r="112" s="1" customFormat="1" ht="15" customHeight="1">
      <c r="B112" s="290"/>
      <c r="C112" s="267" t="s">
        <v>524</v>
      </c>
      <c r="D112" s="267"/>
      <c r="E112" s="267"/>
      <c r="F112" s="289" t="s">
        <v>505</v>
      </c>
      <c r="G112" s="267"/>
      <c r="H112" s="267" t="s">
        <v>539</v>
      </c>
      <c r="I112" s="267" t="s">
        <v>501</v>
      </c>
      <c r="J112" s="267">
        <v>50</v>
      </c>
      <c r="K112" s="281"/>
    </row>
    <row r="113" s="1" customFormat="1" ht="15" customHeight="1">
      <c r="B113" s="290"/>
      <c r="C113" s="267" t="s">
        <v>55</v>
      </c>
      <c r="D113" s="267"/>
      <c r="E113" s="267"/>
      <c r="F113" s="289" t="s">
        <v>499</v>
      </c>
      <c r="G113" s="267"/>
      <c r="H113" s="267" t="s">
        <v>540</v>
      </c>
      <c r="I113" s="267" t="s">
        <v>501</v>
      </c>
      <c r="J113" s="267">
        <v>20</v>
      </c>
      <c r="K113" s="281"/>
    </row>
    <row r="114" s="1" customFormat="1" ht="15" customHeight="1">
      <c r="B114" s="290"/>
      <c r="C114" s="267" t="s">
        <v>541</v>
      </c>
      <c r="D114" s="267"/>
      <c r="E114" s="267"/>
      <c r="F114" s="289" t="s">
        <v>499</v>
      </c>
      <c r="G114" s="267"/>
      <c r="H114" s="267" t="s">
        <v>542</v>
      </c>
      <c r="I114" s="267" t="s">
        <v>501</v>
      </c>
      <c r="J114" s="267">
        <v>120</v>
      </c>
      <c r="K114" s="281"/>
    </row>
    <row r="115" s="1" customFormat="1" ht="15" customHeight="1">
      <c r="B115" s="290"/>
      <c r="C115" s="267" t="s">
        <v>40</v>
      </c>
      <c r="D115" s="267"/>
      <c r="E115" s="267"/>
      <c r="F115" s="289" t="s">
        <v>499</v>
      </c>
      <c r="G115" s="267"/>
      <c r="H115" s="267" t="s">
        <v>543</v>
      </c>
      <c r="I115" s="267" t="s">
        <v>534</v>
      </c>
      <c r="J115" s="267"/>
      <c r="K115" s="281"/>
    </row>
    <row r="116" s="1" customFormat="1" ht="15" customHeight="1">
      <c r="B116" s="290"/>
      <c r="C116" s="267" t="s">
        <v>50</v>
      </c>
      <c r="D116" s="267"/>
      <c r="E116" s="267"/>
      <c r="F116" s="289" t="s">
        <v>499</v>
      </c>
      <c r="G116" s="267"/>
      <c r="H116" s="267" t="s">
        <v>544</v>
      </c>
      <c r="I116" s="267" t="s">
        <v>534</v>
      </c>
      <c r="J116" s="267"/>
      <c r="K116" s="281"/>
    </row>
    <row r="117" s="1" customFormat="1" ht="15" customHeight="1">
      <c r="B117" s="290"/>
      <c r="C117" s="267" t="s">
        <v>59</v>
      </c>
      <c r="D117" s="267"/>
      <c r="E117" s="267"/>
      <c r="F117" s="289" t="s">
        <v>499</v>
      </c>
      <c r="G117" s="267"/>
      <c r="H117" s="267" t="s">
        <v>545</v>
      </c>
      <c r="I117" s="267" t="s">
        <v>546</v>
      </c>
      <c r="J117" s="267"/>
      <c r="K117" s="281"/>
    </row>
    <row r="118" s="1" customFormat="1" ht="15" customHeight="1">
      <c r="B118" s="293"/>
      <c r="C118" s="299"/>
      <c r="D118" s="299"/>
      <c r="E118" s="299"/>
      <c r="F118" s="299"/>
      <c r="G118" s="299"/>
      <c r="H118" s="299"/>
      <c r="I118" s="299"/>
      <c r="J118" s="299"/>
      <c r="K118" s="295"/>
    </row>
    <row r="119" s="1" customFormat="1" ht="18.75" customHeight="1">
      <c r="B119" s="300"/>
      <c r="C119" s="264"/>
      <c r="D119" s="264"/>
      <c r="E119" s="264"/>
      <c r="F119" s="301"/>
      <c r="G119" s="264"/>
      <c r="H119" s="264"/>
      <c r="I119" s="264"/>
      <c r="J119" s="264"/>
      <c r="K119" s="300"/>
    </row>
    <row r="120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="1" customFormat="1" ht="7.5" customHeight="1">
      <c r="B121" s="302"/>
      <c r="C121" s="303"/>
      <c r="D121" s="303"/>
      <c r="E121" s="303"/>
      <c r="F121" s="303"/>
      <c r="G121" s="303"/>
      <c r="H121" s="303"/>
      <c r="I121" s="303"/>
      <c r="J121" s="303"/>
      <c r="K121" s="304"/>
    </row>
    <row r="122" s="1" customFormat="1" ht="45" customHeight="1">
      <c r="B122" s="305"/>
      <c r="C122" s="258" t="s">
        <v>547</v>
      </c>
      <c r="D122" s="258"/>
      <c r="E122" s="258"/>
      <c r="F122" s="258"/>
      <c r="G122" s="258"/>
      <c r="H122" s="258"/>
      <c r="I122" s="258"/>
      <c r="J122" s="258"/>
      <c r="K122" s="306"/>
    </row>
    <row r="123" s="1" customFormat="1" ht="17.25" customHeight="1">
      <c r="B123" s="307"/>
      <c r="C123" s="282" t="s">
        <v>493</v>
      </c>
      <c r="D123" s="282"/>
      <c r="E123" s="282"/>
      <c r="F123" s="282" t="s">
        <v>494</v>
      </c>
      <c r="G123" s="283"/>
      <c r="H123" s="282" t="s">
        <v>56</v>
      </c>
      <c r="I123" s="282" t="s">
        <v>59</v>
      </c>
      <c r="J123" s="282" t="s">
        <v>495</v>
      </c>
      <c r="K123" s="308"/>
    </row>
    <row r="124" s="1" customFormat="1" ht="17.25" customHeight="1">
      <c r="B124" s="307"/>
      <c r="C124" s="284" t="s">
        <v>496</v>
      </c>
      <c r="D124" s="284"/>
      <c r="E124" s="284"/>
      <c r="F124" s="285" t="s">
        <v>497</v>
      </c>
      <c r="G124" s="286"/>
      <c r="H124" s="284"/>
      <c r="I124" s="284"/>
      <c r="J124" s="284" t="s">
        <v>498</v>
      </c>
      <c r="K124" s="308"/>
    </row>
    <row r="125" s="1" customFormat="1" ht="5.25" customHeight="1">
      <c r="B125" s="309"/>
      <c r="C125" s="287"/>
      <c r="D125" s="287"/>
      <c r="E125" s="287"/>
      <c r="F125" s="287"/>
      <c r="G125" s="267"/>
      <c r="H125" s="287"/>
      <c r="I125" s="287"/>
      <c r="J125" s="287"/>
      <c r="K125" s="310"/>
    </row>
    <row r="126" s="1" customFormat="1" ht="15" customHeight="1">
      <c r="B126" s="309"/>
      <c r="C126" s="267" t="s">
        <v>502</v>
      </c>
      <c r="D126" s="287"/>
      <c r="E126" s="287"/>
      <c r="F126" s="289" t="s">
        <v>499</v>
      </c>
      <c r="G126" s="267"/>
      <c r="H126" s="267" t="s">
        <v>539</v>
      </c>
      <c r="I126" s="267" t="s">
        <v>501</v>
      </c>
      <c r="J126" s="267">
        <v>120</v>
      </c>
      <c r="K126" s="311"/>
    </row>
    <row r="127" s="1" customFormat="1" ht="15" customHeight="1">
      <c r="B127" s="309"/>
      <c r="C127" s="267" t="s">
        <v>548</v>
      </c>
      <c r="D127" s="267"/>
      <c r="E127" s="267"/>
      <c r="F127" s="289" t="s">
        <v>499</v>
      </c>
      <c r="G127" s="267"/>
      <c r="H127" s="267" t="s">
        <v>549</v>
      </c>
      <c r="I127" s="267" t="s">
        <v>501</v>
      </c>
      <c r="J127" s="267" t="s">
        <v>550</v>
      </c>
      <c r="K127" s="311"/>
    </row>
    <row r="128" s="1" customFormat="1" ht="15" customHeight="1">
      <c r="B128" s="309"/>
      <c r="C128" s="267" t="s">
        <v>87</v>
      </c>
      <c r="D128" s="267"/>
      <c r="E128" s="267"/>
      <c r="F128" s="289" t="s">
        <v>499</v>
      </c>
      <c r="G128" s="267"/>
      <c r="H128" s="267" t="s">
        <v>551</v>
      </c>
      <c r="I128" s="267" t="s">
        <v>501</v>
      </c>
      <c r="J128" s="267" t="s">
        <v>550</v>
      </c>
      <c r="K128" s="311"/>
    </row>
    <row r="129" s="1" customFormat="1" ht="15" customHeight="1">
      <c r="B129" s="309"/>
      <c r="C129" s="267" t="s">
        <v>510</v>
      </c>
      <c r="D129" s="267"/>
      <c r="E129" s="267"/>
      <c r="F129" s="289" t="s">
        <v>505</v>
      </c>
      <c r="G129" s="267"/>
      <c r="H129" s="267" t="s">
        <v>511</v>
      </c>
      <c r="I129" s="267" t="s">
        <v>501</v>
      </c>
      <c r="J129" s="267">
        <v>15</v>
      </c>
      <c r="K129" s="311"/>
    </row>
    <row r="130" s="1" customFormat="1" ht="15" customHeight="1">
      <c r="B130" s="309"/>
      <c r="C130" s="291" t="s">
        <v>512</v>
      </c>
      <c r="D130" s="291"/>
      <c r="E130" s="291"/>
      <c r="F130" s="292" t="s">
        <v>505</v>
      </c>
      <c r="G130" s="291"/>
      <c r="H130" s="291" t="s">
        <v>513</v>
      </c>
      <c r="I130" s="291" t="s">
        <v>501</v>
      </c>
      <c r="J130" s="291">
        <v>15</v>
      </c>
      <c r="K130" s="311"/>
    </row>
    <row r="131" s="1" customFormat="1" ht="15" customHeight="1">
      <c r="B131" s="309"/>
      <c r="C131" s="291" t="s">
        <v>514</v>
      </c>
      <c r="D131" s="291"/>
      <c r="E131" s="291"/>
      <c r="F131" s="292" t="s">
        <v>505</v>
      </c>
      <c r="G131" s="291"/>
      <c r="H131" s="291" t="s">
        <v>515</v>
      </c>
      <c r="I131" s="291" t="s">
        <v>501</v>
      </c>
      <c r="J131" s="291">
        <v>20</v>
      </c>
      <c r="K131" s="311"/>
    </row>
    <row r="132" s="1" customFormat="1" ht="15" customHeight="1">
      <c r="B132" s="309"/>
      <c r="C132" s="291" t="s">
        <v>516</v>
      </c>
      <c r="D132" s="291"/>
      <c r="E132" s="291"/>
      <c r="F132" s="292" t="s">
        <v>505</v>
      </c>
      <c r="G132" s="291"/>
      <c r="H132" s="291" t="s">
        <v>517</v>
      </c>
      <c r="I132" s="291" t="s">
        <v>501</v>
      </c>
      <c r="J132" s="291">
        <v>20</v>
      </c>
      <c r="K132" s="311"/>
    </row>
    <row r="133" s="1" customFormat="1" ht="15" customHeight="1">
      <c r="B133" s="309"/>
      <c r="C133" s="267" t="s">
        <v>504</v>
      </c>
      <c r="D133" s="267"/>
      <c r="E133" s="267"/>
      <c r="F133" s="289" t="s">
        <v>505</v>
      </c>
      <c r="G133" s="267"/>
      <c r="H133" s="267" t="s">
        <v>539</v>
      </c>
      <c r="I133" s="267" t="s">
        <v>501</v>
      </c>
      <c r="J133" s="267">
        <v>50</v>
      </c>
      <c r="K133" s="311"/>
    </row>
    <row r="134" s="1" customFormat="1" ht="15" customHeight="1">
      <c r="B134" s="309"/>
      <c r="C134" s="267" t="s">
        <v>518</v>
      </c>
      <c r="D134" s="267"/>
      <c r="E134" s="267"/>
      <c r="F134" s="289" t="s">
        <v>505</v>
      </c>
      <c r="G134" s="267"/>
      <c r="H134" s="267" t="s">
        <v>539</v>
      </c>
      <c r="I134" s="267" t="s">
        <v>501</v>
      </c>
      <c r="J134" s="267">
        <v>50</v>
      </c>
      <c r="K134" s="311"/>
    </row>
    <row r="135" s="1" customFormat="1" ht="15" customHeight="1">
      <c r="B135" s="309"/>
      <c r="C135" s="267" t="s">
        <v>524</v>
      </c>
      <c r="D135" s="267"/>
      <c r="E135" s="267"/>
      <c r="F135" s="289" t="s">
        <v>505</v>
      </c>
      <c r="G135" s="267"/>
      <c r="H135" s="267" t="s">
        <v>539</v>
      </c>
      <c r="I135" s="267" t="s">
        <v>501</v>
      </c>
      <c r="J135" s="267">
        <v>50</v>
      </c>
      <c r="K135" s="311"/>
    </row>
    <row r="136" s="1" customFormat="1" ht="15" customHeight="1">
      <c r="B136" s="309"/>
      <c r="C136" s="267" t="s">
        <v>526</v>
      </c>
      <c r="D136" s="267"/>
      <c r="E136" s="267"/>
      <c r="F136" s="289" t="s">
        <v>505</v>
      </c>
      <c r="G136" s="267"/>
      <c r="H136" s="267" t="s">
        <v>539</v>
      </c>
      <c r="I136" s="267" t="s">
        <v>501</v>
      </c>
      <c r="J136" s="267">
        <v>50</v>
      </c>
      <c r="K136" s="311"/>
    </row>
    <row r="137" s="1" customFormat="1" ht="15" customHeight="1">
      <c r="B137" s="309"/>
      <c r="C137" s="267" t="s">
        <v>527</v>
      </c>
      <c r="D137" s="267"/>
      <c r="E137" s="267"/>
      <c r="F137" s="289" t="s">
        <v>505</v>
      </c>
      <c r="G137" s="267"/>
      <c r="H137" s="267" t="s">
        <v>552</v>
      </c>
      <c r="I137" s="267" t="s">
        <v>501</v>
      </c>
      <c r="J137" s="267">
        <v>255</v>
      </c>
      <c r="K137" s="311"/>
    </row>
    <row r="138" s="1" customFormat="1" ht="15" customHeight="1">
      <c r="B138" s="309"/>
      <c r="C138" s="267" t="s">
        <v>529</v>
      </c>
      <c r="D138" s="267"/>
      <c r="E138" s="267"/>
      <c r="F138" s="289" t="s">
        <v>499</v>
      </c>
      <c r="G138" s="267"/>
      <c r="H138" s="267" t="s">
        <v>553</v>
      </c>
      <c r="I138" s="267" t="s">
        <v>531</v>
      </c>
      <c r="J138" s="267"/>
      <c r="K138" s="311"/>
    </row>
    <row r="139" s="1" customFormat="1" ht="15" customHeight="1">
      <c r="B139" s="309"/>
      <c r="C139" s="267" t="s">
        <v>532</v>
      </c>
      <c r="D139" s="267"/>
      <c r="E139" s="267"/>
      <c r="F139" s="289" t="s">
        <v>499</v>
      </c>
      <c r="G139" s="267"/>
      <c r="H139" s="267" t="s">
        <v>554</v>
      </c>
      <c r="I139" s="267" t="s">
        <v>534</v>
      </c>
      <c r="J139" s="267"/>
      <c r="K139" s="311"/>
    </row>
    <row r="140" s="1" customFormat="1" ht="15" customHeight="1">
      <c r="B140" s="309"/>
      <c r="C140" s="267" t="s">
        <v>535</v>
      </c>
      <c r="D140" s="267"/>
      <c r="E140" s="267"/>
      <c r="F140" s="289" t="s">
        <v>499</v>
      </c>
      <c r="G140" s="267"/>
      <c r="H140" s="267" t="s">
        <v>535</v>
      </c>
      <c r="I140" s="267" t="s">
        <v>534</v>
      </c>
      <c r="J140" s="267"/>
      <c r="K140" s="311"/>
    </row>
    <row r="141" s="1" customFormat="1" ht="15" customHeight="1">
      <c r="B141" s="309"/>
      <c r="C141" s="267" t="s">
        <v>40</v>
      </c>
      <c r="D141" s="267"/>
      <c r="E141" s="267"/>
      <c r="F141" s="289" t="s">
        <v>499</v>
      </c>
      <c r="G141" s="267"/>
      <c r="H141" s="267" t="s">
        <v>555</v>
      </c>
      <c r="I141" s="267" t="s">
        <v>534</v>
      </c>
      <c r="J141" s="267"/>
      <c r="K141" s="311"/>
    </row>
    <row r="142" s="1" customFormat="1" ht="15" customHeight="1">
      <c r="B142" s="309"/>
      <c r="C142" s="267" t="s">
        <v>556</v>
      </c>
      <c r="D142" s="267"/>
      <c r="E142" s="267"/>
      <c r="F142" s="289" t="s">
        <v>499</v>
      </c>
      <c r="G142" s="267"/>
      <c r="H142" s="267" t="s">
        <v>557</v>
      </c>
      <c r="I142" s="267" t="s">
        <v>534</v>
      </c>
      <c r="J142" s="267"/>
      <c r="K142" s="311"/>
    </row>
    <row r="143" s="1" customFormat="1" ht="15" customHeight="1">
      <c r="B143" s="312"/>
      <c r="C143" s="313"/>
      <c r="D143" s="313"/>
      <c r="E143" s="313"/>
      <c r="F143" s="313"/>
      <c r="G143" s="313"/>
      <c r="H143" s="313"/>
      <c r="I143" s="313"/>
      <c r="J143" s="313"/>
      <c r="K143" s="314"/>
    </row>
    <row r="144" s="1" customFormat="1" ht="18.75" customHeight="1">
      <c r="B144" s="264"/>
      <c r="C144" s="264"/>
      <c r="D144" s="264"/>
      <c r="E144" s="264"/>
      <c r="F144" s="301"/>
      <c r="G144" s="264"/>
      <c r="H144" s="264"/>
      <c r="I144" s="264"/>
      <c r="J144" s="264"/>
      <c r="K144" s="264"/>
    </row>
    <row r="145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="1" customFormat="1" ht="45" customHeight="1">
      <c r="B147" s="279"/>
      <c r="C147" s="280" t="s">
        <v>558</v>
      </c>
      <c r="D147" s="280"/>
      <c r="E147" s="280"/>
      <c r="F147" s="280"/>
      <c r="G147" s="280"/>
      <c r="H147" s="280"/>
      <c r="I147" s="280"/>
      <c r="J147" s="280"/>
      <c r="K147" s="281"/>
    </row>
    <row r="148" s="1" customFormat="1" ht="17.25" customHeight="1">
      <c r="B148" s="279"/>
      <c r="C148" s="282" t="s">
        <v>493</v>
      </c>
      <c r="D148" s="282"/>
      <c r="E148" s="282"/>
      <c r="F148" s="282" t="s">
        <v>494</v>
      </c>
      <c r="G148" s="283"/>
      <c r="H148" s="282" t="s">
        <v>56</v>
      </c>
      <c r="I148" s="282" t="s">
        <v>59</v>
      </c>
      <c r="J148" s="282" t="s">
        <v>495</v>
      </c>
      <c r="K148" s="281"/>
    </row>
    <row r="149" s="1" customFormat="1" ht="17.25" customHeight="1">
      <c r="B149" s="279"/>
      <c r="C149" s="284" t="s">
        <v>496</v>
      </c>
      <c r="D149" s="284"/>
      <c r="E149" s="284"/>
      <c r="F149" s="285" t="s">
        <v>497</v>
      </c>
      <c r="G149" s="286"/>
      <c r="H149" s="284"/>
      <c r="I149" s="284"/>
      <c r="J149" s="284" t="s">
        <v>498</v>
      </c>
      <c r="K149" s="281"/>
    </row>
    <row r="150" s="1" customFormat="1" ht="5.25" customHeight="1">
      <c r="B150" s="290"/>
      <c r="C150" s="287"/>
      <c r="D150" s="287"/>
      <c r="E150" s="287"/>
      <c r="F150" s="287"/>
      <c r="G150" s="288"/>
      <c r="H150" s="287"/>
      <c r="I150" s="287"/>
      <c r="J150" s="287"/>
      <c r="K150" s="311"/>
    </row>
    <row r="151" s="1" customFormat="1" ht="15" customHeight="1">
      <c r="B151" s="290"/>
      <c r="C151" s="315" t="s">
        <v>502</v>
      </c>
      <c r="D151" s="267"/>
      <c r="E151" s="267"/>
      <c r="F151" s="316" t="s">
        <v>499</v>
      </c>
      <c r="G151" s="267"/>
      <c r="H151" s="315" t="s">
        <v>539</v>
      </c>
      <c r="I151" s="315" t="s">
        <v>501</v>
      </c>
      <c r="J151" s="315">
        <v>120</v>
      </c>
      <c r="K151" s="311"/>
    </row>
    <row r="152" s="1" customFormat="1" ht="15" customHeight="1">
      <c r="B152" s="290"/>
      <c r="C152" s="315" t="s">
        <v>548</v>
      </c>
      <c r="D152" s="267"/>
      <c r="E152" s="267"/>
      <c r="F152" s="316" t="s">
        <v>499</v>
      </c>
      <c r="G152" s="267"/>
      <c r="H152" s="315" t="s">
        <v>559</v>
      </c>
      <c r="I152" s="315" t="s">
        <v>501</v>
      </c>
      <c r="J152" s="315" t="s">
        <v>550</v>
      </c>
      <c r="K152" s="311"/>
    </row>
    <row r="153" s="1" customFormat="1" ht="15" customHeight="1">
      <c r="B153" s="290"/>
      <c r="C153" s="315" t="s">
        <v>87</v>
      </c>
      <c r="D153" s="267"/>
      <c r="E153" s="267"/>
      <c r="F153" s="316" t="s">
        <v>499</v>
      </c>
      <c r="G153" s="267"/>
      <c r="H153" s="315" t="s">
        <v>560</v>
      </c>
      <c r="I153" s="315" t="s">
        <v>501</v>
      </c>
      <c r="J153" s="315" t="s">
        <v>550</v>
      </c>
      <c r="K153" s="311"/>
    </row>
    <row r="154" s="1" customFormat="1" ht="15" customHeight="1">
      <c r="B154" s="290"/>
      <c r="C154" s="315" t="s">
        <v>504</v>
      </c>
      <c r="D154" s="267"/>
      <c r="E154" s="267"/>
      <c r="F154" s="316" t="s">
        <v>505</v>
      </c>
      <c r="G154" s="267"/>
      <c r="H154" s="315" t="s">
        <v>539</v>
      </c>
      <c r="I154" s="315" t="s">
        <v>501</v>
      </c>
      <c r="J154" s="315">
        <v>50</v>
      </c>
      <c r="K154" s="311"/>
    </row>
    <row r="155" s="1" customFormat="1" ht="15" customHeight="1">
      <c r="B155" s="290"/>
      <c r="C155" s="315" t="s">
        <v>507</v>
      </c>
      <c r="D155" s="267"/>
      <c r="E155" s="267"/>
      <c r="F155" s="316" t="s">
        <v>499</v>
      </c>
      <c r="G155" s="267"/>
      <c r="H155" s="315" t="s">
        <v>539</v>
      </c>
      <c r="I155" s="315" t="s">
        <v>509</v>
      </c>
      <c r="J155" s="315"/>
      <c r="K155" s="311"/>
    </row>
    <row r="156" s="1" customFormat="1" ht="15" customHeight="1">
      <c r="B156" s="290"/>
      <c r="C156" s="315" t="s">
        <v>518</v>
      </c>
      <c r="D156" s="267"/>
      <c r="E156" s="267"/>
      <c r="F156" s="316" t="s">
        <v>505</v>
      </c>
      <c r="G156" s="267"/>
      <c r="H156" s="315" t="s">
        <v>539</v>
      </c>
      <c r="I156" s="315" t="s">
        <v>501</v>
      </c>
      <c r="J156" s="315">
        <v>50</v>
      </c>
      <c r="K156" s="311"/>
    </row>
    <row r="157" s="1" customFormat="1" ht="15" customHeight="1">
      <c r="B157" s="290"/>
      <c r="C157" s="315" t="s">
        <v>526</v>
      </c>
      <c r="D157" s="267"/>
      <c r="E157" s="267"/>
      <c r="F157" s="316" t="s">
        <v>505</v>
      </c>
      <c r="G157" s="267"/>
      <c r="H157" s="315" t="s">
        <v>539</v>
      </c>
      <c r="I157" s="315" t="s">
        <v>501</v>
      </c>
      <c r="J157" s="315">
        <v>50</v>
      </c>
      <c r="K157" s="311"/>
    </row>
    <row r="158" s="1" customFormat="1" ht="15" customHeight="1">
      <c r="B158" s="290"/>
      <c r="C158" s="315" t="s">
        <v>524</v>
      </c>
      <c r="D158" s="267"/>
      <c r="E158" s="267"/>
      <c r="F158" s="316" t="s">
        <v>505</v>
      </c>
      <c r="G158" s="267"/>
      <c r="H158" s="315" t="s">
        <v>539</v>
      </c>
      <c r="I158" s="315" t="s">
        <v>501</v>
      </c>
      <c r="J158" s="315">
        <v>50</v>
      </c>
      <c r="K158" s="311"/>
    </row>
    <row r="159" s="1" customFormat="1" ht="15" customHeight="1">
      <c r="B159" s="290"/>
      <c r="C159" s="315" t="s">
        <v>100</v>
      </c>
      <c r="D159" s="267"/>
      <c r="E159" s="267"/>
      <c r="F159" s="316" t="s">
        <v>499</v>
      </c>
      <c r="G159" s="267"/>
      <c r="H159" s="315" t="s">
        <v>561</v>
      </c>
      <c r="I159" s="315" t="s">
        <v>501</v>
      </c>
      <c r="J159" s="315" t="s">
        <v>562</v>
      </c>
      <c r="K159" s="311"/>
    </row>
    <row r="160" s="1" customFormat="1" ht="15" customHeight="1">
      <c r="B160" s="290"/>
      <c r="C160" s="315" t="s">
        <v>563</v>
      </c>
      <c r="D160" s="267"/>
      <c r="E160" s="267"/>
      <c r="F160" s="316" t="s">
        <v>499</v>
      </c>
      <c r="G160" s="267"/>
      <c r="H160" s="315" t="s">
        <v>564</v>
      </c>
      <c r="I160" s="315" t="s">
        <v>534</v>
      </c>
      <c r="J160" s="315"/>
      <c r="K160" s="311"/>
    </row>
    <row r="161" s="1" customFormat="1" ht="15" customHeight="1">
      <c r="B161" s="317"/>
      <c r="C161" s="299"/>
      <c r="D161" s="299"/>
      <c r="E161" s="299"/>
      <c r="F161" s="299"/>
      <c r="G161" s="299"/>
      <c r="H161" s="299"/>
      <c r="I161" s="299"/>
      <c r="J161" s="299"/>
      <c r="K161" s="318"/>
    </row>
    <row r="162" s="1" customFormat="1" ht="18.75" customHeight="1">
      <c r="B162" s="264"/>
      <c r="C162" s="267"/>
      <c r="D162" s="267"/>
      <c r="E162" s="267"/>
      <c r="F162" s="289"/>
      <c r="G162" s="267"/>
      <c r="H162" s="267"/>
      <c r="I162" s="267"/>
      <c r="J162" s="267"/>
      <c r="K162" s="264"/>
    </row>
    <row r="163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="1" customFormat="1" ht="7.5" customHeight="1">
      <c r="B164" s="254"/>
      <c r="C164" s="255"/>
      <c r="D164" s="255"/>
      <c r="E164" s="255"/>
      <c r="F164" s="255"/>
      <c r="G164" s="255"/>
      <c r="H164" s="255"/>
      <c r="I164" s="255"/>
      <c r="J164" s="255"/>
      <c r="K164" s="256"/>
    </row>
    <row r="165" s="1" customFormat="1" ht="45" customHeight="1">
      <c r="B165" s="257"/>
      <c r="C165" s="258" t="s">
        <v>565</v>
      </c>
      <c r="D165" s="258"/>
      <c r="E165" s="258"/>
      <c r="F165" s="258"/>
      <c r="G165" s="258"/>
      <c r="H165" s="258"/>
      <c r="I165" s="258"/>
      <c r="J165" s="258"/>
      <c r="K165" s="259"/>
    </row>
    <row r="166" s="1" customFormat="1" ht="17.25" customHeight="1">
      <c r="B166" s="257"/>
      <c r="C166" s="282" t="s">
        <v>493</v>
      </c>
      <c r="D166" s="282"/>
      <c r="E166" s="282"/>
      <c r="F166" s="282" t="s">
        <v>494</v>
      </c>
      <c r="G166" s="319"/>
      <c r="H166" s="320" t="s">
        <v>56</v>
      </c>
      <c r="I166" s="320" t="s">
        <v>59</v>
      </c>
      <c r="J166" s="282" t="s">
        <v>495</v>
      </c>
      <c r="K166" s="259"/>
    </row>
    <row r="167" s="1" customFormat="1" ht="17.25" customHeight="1">
      <c r="B167" s="260"/>
      <c r="C167" s="284" t="s">
        <v>496</v>
      </c>
      <c r="D167" s="284"/>
      <c r="E167" s="284"/>
      <c r="F167" s="285" t="s">
        <v>497</v>
      </c>
      <c r="G167" s="321"/>
      <c r="H167" s="322"/>
      <c r="I167" s="322"/>
      <c r="J167" s="284" t="s">
        <v>498</v>
      </c>
      <c r="K167" s="262"/>
    </row>
    <row r="168" s="1" customFormat="1" ht="5.25" customHeight="1">
      <c r="B168" s="290"/>
      <c r="C168" s="287"/>
      <c r="D168" s="287"/>
      <c r="E168" s="287"/>
      <c r="F168" s="287"/>
      <c r="G168" s="288"/>
      <c r="H168" s="287"/>
      <c r="I168" s="287"/>
      <c r="J168" s="287"/>
      <c r="K168" s="311"/>
    </row>
    <row r="169" s="1" customFormat="1" ht="15" customHeight="1">
      <c r="B169" s="290"/>
      <c r="C169" s="267" t="s">
        <v>502</v>
      </c>
      <c r="D169" s="267"/>
      <c r="E169" s="267"/>
      <c r="F169" s="289" t="s">
        <v>499</v>
      </c>
      <c r="G169" s="267"/>
      <c r="H169" s="267" t="s">
        <v>539</v>
      </c>
      <c r="I169" s="267" t="s">
        <v>501</v>
      </c>
      <c r="J169" s="267">
        <v>120</v>
      </c>
      <c r="K169" s="311"/>
    </row>
    <row r="170" s="1" customFormat="1" ht="15" customHeight="1">
      <c r="B170" s="290"/>
      <c r="C170" s="267" t="s">
        <v>548</v>
      </c>
      <c r="D170" s="267"/>
      <c r="E170" s="267"/>
      <c r="F170" s="289" t="s">
        <v>499</v>
      </c>
      <c r="G170" s="267"/>
      <c r="H170" s="267" t="s">
        <v>549</v>
      </c>
      <c r="I170" s="267" t="s">
        <v>501</v>
      </c>
      <c r="J170" s="267" t="s">
        <v>550</v>
      </c>
      <c r="K170" s="311"/>
    </row>
    <row r="171" s="1" customFormat="1" ht="15" customHeight="1">
      <c r="B171" s="290"/>
      <c r="C171" s="267" t="s">
        <v>87</v>
      </c>
      <c r="D171" s="267"/>
      <c r="E171" s="267"/>
      <c r="F171" s="289" t="s">
        <v>499</v>
      </c>
      <c r="G171" s="267"/>
      <c r="H171" s="267" t="s">
        <v>566</v>
      </c>
      <c r="I171" s="267" t="s">
        <v>501</v>
      </c>
      <c r="J171" s="267" t="s">
        <v>550</v>
      </c>
      <c r="K171" s="311"/>
    </row>
    <row r="172" s="1" customFormat="1" ht="15" customHeight="1">
      <c r="B172" s="290"/>
      <c r="C172" s="267" t="s">
        <v>504</v>
      </c>
      <c r="D172" s="267"/>
      <c r="E172" s="267"/>
      <c r="F172" s="289" t="s">
        <v>505</v>
      </c>
      <c r="G172" s="267"/>
      <c r="H172" s="267" t="s">
        <v>566</v>
      </c>
      <c r="I172" s="267" t="s">
        <v>501</v>
      </c>
      <c r="J172" s="267">
        <v>50</v>
      </c>
      <c r="K172" s="311"/>
    </row>
    <row r="173" s="1" customFormat="1" ht="15" customHeight="1">
      <c r="B173" s="290"/>
      <c r="C173" s="267" t="s">
        <v>507</v>
      </c>
      <c r="D173" s="267"/>
      <c r="E173" s="267"/>
      <c r="F173" s="289" t="s">
        <v>499</v>
      </c>
      <c r="G173" s="267"/>
      <c r="H173" s="267" t="s">
        <v>566</v>
      </c>
      <c r="I173" s="267" t="s">
        <v>509</v>
      </c>
      <c r="J173" s="267"/>
      <c r="K173" s="311"/>
    </row>
    <row r="174" s="1" customFormat="1" ht="15" customHeight="1">
      <c r="B174" s="290"/>
      <c r="C174" s="267" t="s">
        <v>518</v>
      </c>
      <c r="D174" s="267"/>
      <c r="E174" s="267"/>
      <c r="F174" s="289" t="s">
        <v>505</v>
      </c>
      <c r="G174" s="267"/>
      <c r="H174" s="267" t="s">
        <v>566</v>
      </c>
      <c r="I174" s="267" t="s">
        <v>501</v>
      </c>
      <c r="J174" s="267">
        <v>50</v>
      </c>
      <c r="K174" s="311"/>
    </row>
    <row r="175" s="1" customFormat="1" ht="15" customHeight="1">
      <c r="B175" s="290"/>
      <c r="C175" s="267" t="s">
        <v>526</v>
      </c>
      <c r="D175" s="267"/>
      <c r="E175" s="267"/>
      <c r="F175" s="289" t="s">
        <v>505</v>
      </c>
      <c r="G175" s="267"/>
      <c r="H175" s="267" t="s">
        <v>566</v>
      </c>
      <c r="I175" s="267" t="s">
        <v>501</v>
      </c>
      <c r="J175" s="267">
        <v>50</v>
      </c>
      <c r="K175" s="311"/>
    </row>
    <row r="176" s="1" customFormat="1" ht="15" customHeight="1">
      <c r="B176" s="290"/>
      <c r="C176" s="267" t="s">
        <v>524</v>
      </c>
      <c r="D176" s="267"/>
      <c r="E176" s="267"/>
      <c r="F176" s="289" t="s">
        <v>505</v>
      </c>
      <c r="G176" s="267"/>
      <c r="H176" s="267" t="s">
        <v>566</v>
      </c>
      <c r="I176" s="267" t="s">
        <v>501</v>
      </c>
      <c r="J176" s="267">
        <v>50</v>
      </c>
      <c r="K176" s="311"/>
    </row>
    <row r="177" s="1" customFormat="1" ht="15" customHeight="1">
      <c r="B177" s="290"/>
      <c r="C177" s="267" t="s">
        <v>114</v>
      </c>
      <c r="D177" s="267"/>
      <c r="E177" s="267"/>
      <c r="F177" s="289" t="s">
        <v>499</v>
      </c>
      <c r="G177" s="267"/>
      <c r="H177" s="267" t="s">
        <v>567</v>
      </c>
      <c r="I177" s="267" t="s">
        <v>568</v>
      </c>
      <c r="J177" s="267"/>
      <c r="K177" s="311"/>
    </row>
    <row r="178" s="1" customFormat="1" ht="15" customHeight="1">
      <c r="B178" s="290"/>
      <c r="C178" s="267" t="s">
        <v>59</v>
      </c>
      <c r="D178" s="267"/>
      <c r="E178" s="267"/>
      <c r="F178" s="289" t="s">
        <v>499</v>
      </c>
      <c r="G178" s="267"/>
      <c r="H178" s="267" t="s">
        <v>569</v>
      </c>
      <c r="I178" s="267" t="s">
        <v>570</v>
      </c>
      <c r="J178" s="267">
        <v>1</v>
      </c>
      <c r="K178" s="311"/>
    </row>
    <row r="179" s="1" customFormat="1" ht="15" customHeight="1">
      <c r="B179" s="290"/>
      <c r="C179" s="267" t="s">
        <v>55</v>
      </c>
      <c r="D179" s="267"/>
      <c r="E179" s="267"/>
      <c r="F179" s="289" t="s">
        <v>499</v>
      </c>
      <c r="G179" s="267"/>
      <c r="H179" s="267" t="s">
        <v>571</v>
      </c>
      <c r="I179" s="267" t="s">
        <v>501</v>
      </c>
      <c r="J179" s="267">
        <v>20</v>
      </c>
      <c r="K179" s="311"/>
    </row>
    <row r="180" s="1" customFormat="1" ht="15" customHeight="1">
      <c r="B180" s="290"/>
      <c r="C180" s="267" t="s">
        <v>56</v>
      </c>
      <c r="D180" s="267"/>
      <c r="E180" s="267"/>
      <c r="F180" s="289" t="s">
        <v>499</v>
      </c>
      <c r="G180" s="267"/>
      <c r="H180" s="267" t="s">
        <v>572</v>
      </c>
      <c r="I180" s="267" t="s">
        <v>501</v>
      </c>
      <c r="J180" s="267">
        <v>255</v>
      </c>
      <c r="K180" s="311"/>
    </row>
    <row r="181" s="1" customFormat="1" ht="15" customHeight="1">
      <c r="B181" s="290"/>
      <c r="C181" s="267" t="s">
        <v>115</v>
      </c>
      <c r="D181" s="267"/>
      <c r="E181" s="267"/>
      <c r="F181" s="289" t="s">
        <v>499</v>
      </c>
      <c r="G181" s="267"/>
      <c r="H181" s="267" t="s">
        <v>463</v>
      </c>
      <c r="I181" s="267" t="s">
        <v>501</v>
      </c>
      <c r="J181" s="267">
        <v>10</v>
      </c>
      <c r="K181" s="311"/>
    </row>
    <row r="182" s="1" customFormat="1" ht="15" customHeight="1">
      <c r="B182" s="290"/>
      <c r="C182" s="267" t="s">
        <v>116</v>
      </c>
      <c r="D182" s="267"/>
      <c r="E182" s="267"/>
      <c r="F182" s="289" t="s">
        <v>499</v>
      </c>
      <c r="G182" s="267"/>
      <c r="H182" s="267" t="s">
        <v>573</v>
      </c>
      <c r="I182" s="267" t="s">
        <v>534</v>
      </c>
      <c r="J182" s="267"/>
      <c r="K182" s="311"/>
    </row>
    <row r="183" s="1" customFormat="1" ht="15" customHeight="1">
      <c r="B183" s="290"/>
      <c r="C183" s="267" t="s">
        <v>574</v>
      </c>
      <c r="D183" s="267"/>
      <c r="E183" s="267"/>
      <c r="F183" s="289" t="s">
        <v>499</v>
      </c>
      <c r="G183" s="267"/>
      <c r="H183" s="267" t="s">
        <v>575</v>
      </c>
      <c r="I183" s="267" t="s">
        <v>534</v>
      </c>
      <c r="J183" s="267"/>
      <c r="K183" s="311"/>
    </row>
    <row r="184" s="1" customFormat="1" ht="15" customHeight="1">
      <c r="B184" s="290"/>
      <c r="C184" s="267" t="s">
        <v>563</v>
      </c>
      <c r="D184" s="267"/>
      <c r="E184" s="267"/>
      <c r="F184" s="289" t="s">
        <v>499</v>
      </c>
      <c r="G184" s="267"/>
      <c r="H184" s="267" t="s">
        <v>576</v>
      </c>
      <c r="I184" s="267" t="s">
        <v>534</v>
      </c>
      <c r="J184" s="267"/>
      <c r="K184" s="311"/>
    </row>
    <row r="185" s="1" customFormat="1" ht="15" customHeight="1">
      <c r="B185" s="290"/>
      <c r="C185" s="267" t="s">
        <v>118</v>
      </c>
      <c r="D185" s="267"/>
      <c r="E185" s="267"/>
      <c r="F185" s="289" t="s">
        <v>505</v>
      </c>
      <c r="G185" s="267"/>
      <c r="H185" s="267" t="s">
        <v>577</v>
      </c>
      <c r="I185" s="267" t="s">
        <v>501</v>
      </c>
      <c r="J185" s="267">
        <v>50</v>
      </c>
      <c r="K185" s="311"/>
    </row>
    <row r="186" s="1" customFormat="1" ht="15" customHeight="1">
      <c r="B186" s="290"/>
      <c r="C186" s="267" t="s">
        <v>578</v>
      </c>
      <c r="D186" s="267"/>
      <c r="E186" s="267"/>
      <c r="F186" s="289" t="s">
        <v>505</v>
      </c>
      <c r="G186" s="267"/>
      <c r="H186" s="267" t="s">
        <v>579</v>
      </c>
      <c r="I186" s="267" t="s">
        <v>580</v>
      </c>
      <c r="J186" s="267"/>
      <c r="K186" s="311"/>
    </row>
    <row r="187" s="1" customFormat="1" ht="15" customHeight="1">
      <c r="B187" s="290"/>
      <c r="C187" s="267" t="s">
        <v>581</v>
      </c>
      <c r="D187" s="267"/>
      <c r="E187" s="267"/>
      <c r="F187" s="289" t="s">
        <v>505</v>
      </c>
      <c r="G187" s="267"/>
      <c r="H187" s="267" t="s">
        <v>582</v>
      </c>
      <c r="I187" s="267" t="s">
        <v>580</v>
      </c>
      <c r="J187" s="267"/>
      <c r="K187" s="311"/>
    </row>
    <row r="188" s="1" customFormat="1" ht="15" customHeight="1">
      <c r="B188" s="290"/>
      <c r="C188" s="267" t="s">
        <v>583</v>
      </c>
      <c r="D188" s="267"/>
      <c r="E188" s="267"/>
      <c r="F188" s="289" t="s">
        <v>505</v>
      </c>
      <c r="G188" s="267"/>
      <c r="H188" s="267" t="s">
        <v>584</v>
      </c>
      <c r="I188" s="267" t="s">
        <v>580</v>
      </c>
      <c r="J188" s="267"/>
      <c r="K188" s="311"/>
    </row>
    <row r="189" s="1" customFormat="1" ht="15" customHeight="1">
      <c r="B189" s="290"/>
      <c r="C189" s="323" t="s">
        <v>585</v>
      </c>
      <c r="D189" s="267"/>
      <c r="E189" s="267"/>
      <c r="F189" s="289" t="s">
        <v>505</v>
      </c>
      <c r="G189" s="267"/>
      <c r="H189" s="267" t="s">
        <v>586</v>
      </c>
      <c r="I189" s="267" t="s">
        <v>587</v>
      </c>
      <c r="J189" s="324" t="s">
        <v>588</v>
      </c>
      <c r="K189" s="311"/>
    </row>
    <row r="190" s="1" customFormat="1" ht="15" customHeight="1">
      <c r="B190" s="290"/>
      <c r="C190" s="274" t="s">
        <v>44</v>
      </c>
      <c r="D190" s="267"/>
      <c r="E190" s="267"/>
      <c r="F190" s="289" t="s">
        <v>499</v>
      </c>
      <c r="G190" s="267"/>
      <c r="H190" s="264" t="s">
        <v>589</v>
      </c>
      <c r="I190" s="267" t="s">
        <v>590</v>
      </c>
      <c r="J190" s="267"/>
      <c r="K190" s="311"/>
    </row>
    <row r="191" s="1" customFormat="1" ht="15" customHeight="1">
      <c r="B191" s="290"/>
      <c r="C191" s="274" t="s">
        <v>591</v>
      </c>
      <c r="D191" s="267"/>
      <c r="E191" s="267"/>
      <c r="F191" s="289" t="s">
        <v>499</v>
      </c>
      <c r="G191" s="267"/>
      <c r="H191" s="267" t="s">
        <v>592</v>
      </c>
      <c r="I191" s="267" t="s">
        <v>534</v>
      </c>
      <c r="J191" s="267"/>
      <c r="K191" s="311"/>
    </row>
    <row r="192" s="1" customFormat="1" ht="15" customHeight="1">
      <c r="B192" s="290"/>
      <c r="C192" s="274" t="s">
        <v>593</v>
      </c>
      <c r="D192" s="267"/>
      <c r="E192" s="267"/>
      <c r="F192" s="289" t="s">
        <v>499</v>
      </c>
      <c r="G192" s="267"/>
      <c r="H192" s="267" t="s">
        <v>594</v>
      </c>
      <c r="I192" s="267" t="s">
        <v>534</v>
      </c>
      <c r="J192" s="267"/>
      <c r="K192" s="311"/>
    </row>
    <row r="193" s="1" customFormat="1" ht="15" customHeight="1">
      <c r="B193" s="290"/>
      <c r="C193" s="274" t="s">
        <v>595</v>
      </c>
      <c r="D193" s="267"/>
      <c r="E193" s="267"/>
      <c r="F193" s="289" t="s">
        <v>505</v>
      </c>
      <c r="G193" s="267"/>
      <c r="H193" s="267" t="s">
        <v>596</v>
      </c>
      <c r="I193" s="267" t="s">
        <v>534</v>
      </c>
      <c r="J193" s="267"/>
      <c r="K193" s="311"/>
    </row>
    <row r="194" s="1" customFormat="1" ht="15" customHeight="1">
      <c r="B194" s="317"/>
      <c r="C194" s="325"/>
      <c r="D194" s="299"/>
      <c r="E194" s="299"/>
      <c r="F194" s="299"/>
      <c r="G194" s="299"/>
      <c r="H194" s="299"/>
      <c r="I194" s="299"/>
      <c r="J194" s="299"/>
      <c r="K194" s="318"/>
    </row>
    <row r="195" s="1" customFormat="1" ht="18.75" customHeight="1">
      <c r="B195" s="264"/>
      <c r="C195" s="267"/>
      <c r="D195" s="267"/>
      <c r="E195" s="267"/>
      <c r="F195" s="289"/>
      <c r="G195" s="267"/>
      <c r="H195" s="267"/>
      <c r="I195" s="267"/>
      <c r="J195" s="267"/>
      <c r="K195" s="264"/>
    </row>
    <row r="196" s="1" customFormat="1" ht="18.75" customHeight="1">
      <c r="B196" s="264"/>
      <c r="C196" s="267"/>
      <c r="D196" s="267"/>
      <c r="E196" s="267"/>
      <c r="F196" s="289"/>
      <c r="G196" s="267"/>
      <c r="H196" s="267"/>
      <c r="I196" s="267"/>
      <c r="J196" s="267"/>
      <c r="K196" s="264"/>
    </row>
    <row r="197" s="1" customFormat="1" ht="18.75" customHeight="1">
      <c r="B197" s="275"/>
      <c r="C197" s="275"/>
      <c r="D197" s="275"/>
      <c r="E197" s="275"/>
      <c r="F197" s="275"/>
      <c r="G197" s="275"/>
      <c r="H197" s="275"/>
      <c r="I197" s="275"/>
      <c r="J197" s="275"/>
      <c r="K197" s="275"/>
    </row>
    <row r="198" s="1" customFormat="1" ht="13.5">
      <c r="B198" s="254"/>
      <c r="C198" s="255"/>
      <c r="D198" s="255"/>
      <c r="E198" s="255"/>
      <c r="F198" s="255"/>
      <c r="G198" s="255"/>
      <c r="H198" s="255"/>
      <c r="I198" s="255"/>
      <c r="J198" s="255"/>
      <c r="K198" s="256"/>
    </row>
    <row r="199" s="1" customFormat="1" ht="21">
      <c r="B199" s="257"/>
      <c r="C199" s="258" t="s">
        <v>597</v>
      </c>
      <c r="D199" s="258"/>
      <c r="E199" s="258"/>
      <c r="F199" s="258"/>
      <c r="G199" s="258"/>
      <c r="H199" s="258"/>
      <c r="I199" s="258"/>
      <c r="J199" s="258"/>
      <c r="K199" s="259"/>
    </row>
    <row r="200" s="1" customFormat="1" ht="25.5" customHeight="1">
      <c r="B200" s="257"/>
      <c r="C200" s="326" t="s">
        <v>598</v>
      </c>
      <c r="D200" s="326"/>
      <c r="E200" s="326"/>
      <c r="F200" s="326" t="s">
        <v>599</v>
      </c>
      <c r="G200" s="327"/>
      <c r="H200" s="326" t="s">
        <v>600</v>
      </c>
      <c r="I200" s="326"/>
      <c r="J200" s="326"/>
      <c r="K200" s="259"/>
    </row>
    <row r="201" s="1" customFormat="1" ht="5.25" customHeight="1">
      <c r="B201" s="290"/>
      <c r="C201" s="287"/>
      <c r="D201" s="287"/>
      <c r="E201" s="287"/>
      <c r="F201" s="287"/>
      <c r="G201" s="267"/>
      <c r="H201" s="287"/>
      <c r="I201" s="287"/>
      <c r="J201" s="287"/>
      <c r="K201" s="311"/>
    </row>
    <row r="202" s="1" customFormat="1" ht="15" customHeight="1">
      <c r="B202" s="290"/>
      <c r="C202" s="267" t="s">
        <v>590</v>
      </c>
      <c r="D202" s="267"/>
      <c r="E202" s="267"/>
      <c r="F202" s="289" t="s">
        <v>45</v>
      </c>
      <c r="G202" s="267"/>
      <c r="H202" s="267" t="s">
        <v>601</v>
      </c>
      <c r="I202" s="267"/>
      <c r="J202" s="267"/>
      <c r="K202" s="311"/>
    </row>
    <row r="203" s="1" customFormat="1" ht="15" customHeight="1">
      <c r="B203" s="290"/>
      <c r="C203" s="296"/>
      <c r="D203" s="267"/>
      <c r="E203" s="267"/>
      <c r="F203" s="289" t="s">
        <v>46</v>
      </c>
      <c r="G203" s="267"/>
      <c r="H203" s="267" t="s">
        <v>602</v>
      </c>
      <c r="I203" s="267"/>
      <c r="J203" s="267"/>
      <c r="K203" s="311"/>
    </row>
    <row r="204" s="1" customFormat="1" ht="15" customHeight="1">
      <c r="B204" s="290"/>
      <c r="C204" s="296"/>
      <c r="D204" s="267"/>
      <c r="E204" s="267"/>
      <c r="F204" s="289" t="s">
        <v>49</v>
      </c>
      <c r="G204" s="267"/>
      <c r="H204" s="267" t="s">
        <v>603</v>
      </c>
      <c r="I204" s="267"/>
      <c r="J204" s="267"/>
      <c r="K204" s="311"/>
    </row>
    <row r="205" s="1" customFormat="1" ht="15" customHeight="1">
      <c r="B205" s="290"/>
      <c r="C205" s="267"/>
      <c r="D205" s="267"/>
      <c r="E205" s="267"/>
      <c r="F205" s="289" t="s">
        <v>47</v>
      </c>
      <c r="G205" s="267"/>
      <c r="H205" s="267" t="s">
        <v>604</v>
      </c>
      <c r="I205" s="267"/>
      <c r="J205" s="267"/>
      <c r="K205" s="311"/>
    </row>
    <row r="206" s="1" customFormat="1" ht="15" customHeight="1">
      <c r="B206" s="290"/>
      <c r="C206" s="267"/>
      <c r="D206" s="267"/>
      <c r="E206" s="267"/>
      <c r="F206" s="289" t="s">
        <v>48</v>
      </c>
      <c r="G206" s="267"/>
      <c r="H206" s="267" t="s">
        <v>605</v>
      </c>
      <c r="I206" s="267"/>
      <c r="J206" s="267"/>
      <c r="K206" s="311"/>
    </row>
    <row r="207" s="1" customFormat="1" ht="15" customHeight="1">
      <c r="B207" s="290"/>
      <c r="C207" s="267"/>
      <c r="D207" s="267"/>
      <c r="E207" s="267"/>
      <c r="F207" s="289"/>
      <c r="G207" s="267"/>
      <c r="H207" s="267"/>
      <c r="I207" s="267"/>
      <c r="J207" s="267"/>
      <c r="K207" s="311"/>
    </row>
    <row r="208" s="1" customFormat="1" ht="15" customHeight="1">
      <c r="B208" s="290"/>
      <c r="C208" s="267" t="s">
        <v>546</v>
      </c>
      <c r="D208" s="267"/>
      <c r="E208" s="267"/>
      <c r="F208" s="289" t="s">
        <v>80</v>
      </c>
      <c r="G208" s="267"/>
      <c r="H208" s="267" t="s">
        <v>606</v>
      </c>
      <c r="I208" s="267"/>
      <c r="J208" s="267"/>
      <c r="K208" s="311"/>
    </row>
    <row r="209" s="1" customFormat="1" ht="15" customHeight="1">
      <c r="B209" s="290"/>
      <c r="C209" s="296"/>
      <c r="D209" s="267"/>
      <c r="E209" s="267"/>
      <c r="F209" s="289" t="s">
        <v>442</v>
      </c>
      <c r="G209" s="267"/>
      <c r="H209" s="267" t="s">
        <v>443</v>
      </c>
      <c r="I209" s="267"/>
      <c r="J209" s="267"/>
      <c r="K209" s="311"/>
    </row>
    <row r="210" s="1" customFormat="1" ht="15" customHeight="1">
      <c r="B210" s="290"/>
      <c r="C210" s="267"/>
      <c r="D210" s="267"/>
      <c r="E210" s="267"/>
      <c r="F210" s="289" t="s">
        <v>440</v>
      </c>
      <c r="G210" s="267"/>
      <c r="H210" s="267" t="s">
        <v>607</v>
      </c>
      <c r="I210" s="267"/>
      <c r="J210" s="267"/>
      <c r="K210" s="311"/>
    </row>
    <row r="211" s="1" customFormat="1" ht="15" customHeight="1">
      <c r="B211" s="328"/>
      <c r="C211" s="296"/>
      <c r="D211" s="296"/>
      <c r="E211" s="296"/>
      <c r="F211" s="289" t="s">
        <v>444</v>
      </c>
      <c r="G211" s="274"/>
      <c r="H211" s="315" t="s">
        <v>445</v>
      </c>
      <c r="I211" s="315"/>
      <c r="J211" s="315"/>
      <c r="K211" s="329"/>
    </row>
    <row r="212" s="1" customFormat="1" ht="15" customHeight="1">
      <c r="B212" s="328"/>
      <c r="C212" s="296"/>
      <c r="D212" s="296"/>
      <c r="E212" s="296"/>
      <c r="F212" s="289" t="s">
        <v>446</v>
      </c>
      <c r="G212" s="274"/>
      <c r="H212" s="315" t="s">
        <v>426</v>
      </c>
      <c r="I212" s="315"/>
      <c r="J212" s="315"/>
      <c r="K212" s="329"/>
    </row>
    <row r="213" s="1" customFormat="1" ht="15" customHeight="1">
      <c r="B213" s="328"/>
      <c r="C213" s="296"/>
      <c r="D213" s="296"/>
      <c r="E213" s="296"/>
      <c r="F213" s="330"/>
      <c r="G213" s="274"/>
      <c r="H213" s="331"/>
      <c r="I213" s="331"/>
      <c r="J213" s="331"/>
      <c r="K213" s="329"/>
    </row>
    <row r="214" s="1" customFormat="1" ht="15" customHeight="1">
      <c r="B214" s="328"/>
      <c r="C214" s="267" t="s">
        <v>570</v>
      </c>
      <c r="D214" s="296"/>
      <c r="E214" s="296"/>
      <c r="F214" s="289">
        <v>1</v>
      </c>
      <c r="G214" s="274"/>
      <c r="H214" s="315" t="s">
        <v>608</v>
      </c>
      <c r="I214" s="315"/>
      <c r="J214" s="315"/>
      <c r="K214" s="329"/>
    </row>
    <row r="215" s="1" customFormat="1" ht="15" customHeight="1">
      <c r="B215" s="328"/>
      <c r="C215" s="296"/>
      <c r="D215" s="296"/>
      <c r="E215" s="296"/>
      <c r="F215" s="289">
        <v>2</v>
      </c>
      <c r="G215" s="274"/>
      <c r="H215" s="315" t="s">
        <v>609</v>
      </c>
      <c r="I215" s="315"/>
      <c r="J215" s="315"/>
      <c r="K215" s="329"/>
    </row>
    <row r="216" s="1" customFormat="1" ht="15" customHeight="1">
      <c r="B216" s="328"/>
      <c r="C216" s="296"/>
      <c r="D216" s="296"/>
      <c r="E216" s="296"/>
      <c r="F216" s="289">
        <v>3</v>
      </c>
      <c r="G216" s="274"/>
      <c r="H216" s="315" t="s">
        <v>610</v>
      </c>
      <c r="I216" s="315"/>
      <c r="J216" s="315"/>
      <c r="K216" s="329"/>
    </row>
    <row r="217" s="1" customFormat="1" ht="15" customHeight="1">
      <c r="B217" s="328"/>
      <c r="C217" s="296"/>
      <c r="D217" s="296"/>
      <c r="E217" s="296"/>
      <c r="F217" s="289">
        <v>4</v>
      </c>
      <c r="G217" s="274"/>
      <c r="H217" s="315" t="s">
        <v>611</v>
      </c>
      <c r="I217" s="315"/>
      <c r="J217" s="315"/>
      <c r="K217" s="329"/>
    </row>
    <row r="218" s="1" customFormat="1" ht="12.75" customHeight="1">
      <c r="B218" s="332"/>
      <c r="C218" s="333"/>
      <c r="D218" s="333"/>
      <c r="E218" s="333"/>
      <c r="F218" s="333"/>
      <c r="G218" s="333"/>
      <c r="H218" s="333"/>
      <c r="I218" s="333"/>
      <c r="J218" s="333"/>
      <c r="K218" s="33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Dana-PC\Dana</dc:creator>
  <cp:lastModifiedBy>Dana-PC\Dana</cp:lastModifiedBy>
  <dcterms:created xsi:type="dcterms:W3CDTF">2020-06-18T23:39:33Z</dcterms:created>
  <dcterms:modified xsi:type="dcterms:W3CDTF">2020-06-18T23:39:38Z</dcterms:modified>
</cp:coreProperties>
</file>